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patri\Dropbox\~CoAEMSP\Projects\PD Development\Workshop Materials\RAM\"/>
    </mc:Choice>
  </mc:AlternateContent>
  <xr:revisionPtr revIDLastSave="0" documentId="13_ncr:1_{3C4057C0-FEC2-4FC0-8E91-E69C12C5B594}" xr6:coauthVersionLast="47" xr6:coauthVersionMax="47" xr10:uidLastSave="{00000000-0000-0000-0000-000000000000}"/>
  <bookViews>
    <workbookView xWindow="-98" yWindow="-98" windowWidth="28996" windowHeight="15675" activeTab="3" xr2:uid="{00000000-000D-0000-FFFF-FFFF00000000}"/>
  </bookViews>
  <sheets>
    <sheet name="Instructions" sheetId="3" r:id="rId1"/>
    <sheet name="PRS Students" sheetId="21" r:id="rId2"/>
    <sheet name="PRS Personnel" sheetId="24" r:id="rId3"/>
    <sheet name="RAM" sheetId="27" r:id="rId4"/>
  </sheets>
  <definedNames>
    <definedName name="_1">'PRS Students'!$K$101:$K$103</definedName>
    <definedName name="_2">'PRS Students'!$Q$59</definedName>
    <definedName name="a">'PRS Students'!$O$62:$O$64</definedName>
    <definedName name="_xlnm.Print_Area" localSheetId="0">Instructions!$B$1:$O$33</definedName>
    <definedName name="_xlnm.Print_Area" localSheetId="2">'PRS Personnel'!$A$2:$K$108</definedName>
    <definedName name="_xlnm.Print_Area" localSheetId="1">'PRS Students'!$A$2:$K$106</definedName>
    <definedName name="_xlnm.Print_Area" localSheetId="3">RAM!$A$1:$H$63</definedName>
    <definedName name="_xlnm.Print_Titles" localSheetId="3">RAM!#REF!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7" l="1"/>
  <c r="J11" i="27"/>
  <c r="C14" i="27" s="1"/>
  <c r="I50" i="27"/>
  <c r="I49" i="27"/>
  <c r="I47" i="27"/>
  <c r="I46" i="27"/>
  <c r="I44" i="27"/>
  <c r="I43" i="27"/>
  <c r="I41" i="27"/>
  <c r="I40" i="27"/>
  <c r="I38" i="27"/>
  <c r="I37" i="27"/>
  <c r="I35" i="27"/>
  <c r="I34" i="27"/>
  <c r="I32" i="27"/>
  <c r="I31" i="27"/>
  <c r="I29" i="27"/>
  <c r="I28" i="27"/>
  <c r="I26" i="27"/>
  <c r="I25" i="27"/>
  <c r="I24" i="27" s="1"/>
  <c r="F31" i="27"/>
  <c r="F28" i="27"/>
  <c r="D3" i="27" l="1"/>
  <c r="D4" i="27"/>
  <c r="A3" i="24"/>
  <c r="A2" i="24"/>
  <c r="A2" i="21"/>
  <c r="A3" i="21"/>
  <c r="A1" i="24"/>
  <c r="A1" i="21"/>
  <c r="D2" i="27"/>
  <c r="I10" i="3"/>
  <c r="J96" i="24" l="1"/>
  <c r="K96" i="24" l="1"/>
  <c r="I96" i="24"/>
  <c r="K60" i="24"/>
  <c r="J60" i="24"/>
  <c r="I60" i="24"/>
  <c r="K61" i="24"/>
  <c r="J61" i="24"/>
  <c r="I61" i="24"/>
  <c r="K30" i="24"/>
  <c r="K29" i="24"/>
  <c r="K28" i="24"/>
  <c r="J30" i="24"/>
  <c r="J29" i="24"/>
  <c r="J28" i="24"/>
  <c r="I30" i="24"/>
  <c r="I29" i="24"/>
  <c r="I28" i="24"/>
  <c r="K94" i="21"/>
  <c r="J94" i="21"/>
  <c r="I94" i="21"/>
  <c r="K59" i="21" l="1"/>
  <c r="K58" i="21"/>
  <c r="J59" i="21"/>
  <c r="J58" i="21"/>
  <c r="I59" i="21"/>
  <c r="I58" i="21"/>
  <c r="K53" i="21"/>
  <c r="N44" i="21"/>
  <c r="I8" i="3"/>
  <c r="F50" i="27" l="1"/>
  <c r="F47" i="27"/>
  <c r="F44" i="27"/>
  <c r="F40" i="27"/>
  <c r="F35" i="27"/>
  <c r="F38" i="27"/>
  <c r="F32" i="27"/>
  <c r="F29" i="27"/>
  <c r="F49" i="27"/>
  <c r="F46" i="27"/>
  <c r="F43" i="27"/>
  <c r="F37" i="27"/>
  <c r="F34" i="27"/>
  <c r="O10" i="21" l="1"/>
  <c r="O11" i="21"/>
  <c r="G103" i="21" l="1"/>
  <c r="G102" i="21"/>
  <c r="G101" i="21"/>
  <c r="K93" i="21"/>
  <c r="K92" i="21"/>
  <c r="K91" i="21"/>
  <c r="J93" i="21"/>
  <c r="J92" i="21"/>
  <c r="J91" i="21"/>
  <c r="I93" i="21"/>
  <c r="I92" i="21"/>
  <c r="I91" i="21"/>
  <c r="K86" i="21"/>
  <c r="K85" i="21"/>
  <c r="K84" i="21"/>
  <c r="K83" i="21"/>
  <c r="K82" i="21"/>
  <c r="K80" i="21"/>
  <c r="K79" i="21"/>
  <c r="K78" i="21"/>
  <c r="J86" i="21"/>
  <c r="J85" i="21"/>
  <c r="J84" i="21"/>
  <c r="J83" i="21"/>
  <c r="J82" i="21"/>
  <c r="J80" i="21"/>
  <c r="J79" i="21"/>
  <c r="J78" i="21"/>
  <c r="I86" i="21"/>
  <c r="I85" i="21"/>
  <c r="I84" i="21"/>
  <c r="I83" i="21"/>
  <c r="I82" i="21"/>
  <c r="I80" i="21"/>
  <c r="I79" i="21"/>
  <c r="I78" i="21"/>
  <c r="K72" i="21"/>
  <c r="K71" i="21"/>
  <c r="K70" i="21"/>
  <c r="K69" i="21"/>
  <c r="K67" i="21"/>
  <c r="K66" i="21"/>
  <c r="K65" i="21"/>
  <c r="J72" i="21"/>
  <c r="J71" i="21"/>
  <c r="J70" i="21"/>
  <c r="J69" i="21"/>
  <c r="J67" i="21"/>
  <c r="J66" i="21"/>
  <c r="J65" i="21"/>
  <c r="I72" i="21"/>
  <c r="I71" i="21"/>
  <c r="I70" i="21"/>
  <c r="I69" i="21"/>
  <c r="I67" i="21"/>
  <c r="I66" i="21"/>
  <c r="I65" i="21"/>
  <c r="O58" i="21"/>
  <c r="H94" i="21" s="1"/>
  <c r="N58" i="21"/>
  <c r="G94" i="21" s="1"/>
  <c r="O57" i="21"/>
  <c r="O56" i="21"/>
  <c r="O55" i="21"/>
  <c r="N57" i="21"/>
  <c r="N56" i="21"/>
  <c r="N55" i="21"/>
  <c r="K57" i="21"/>
  <c r="K55" i="21"/>
  <c r="K54" i="21"/>
  <c r="K52" i="21"/>
  <c r="K51" i="21"/>
  <c r="J57" i="21"/>
  <c r="J55" i="21"/>
  <c r="J54" i="21"/>
  <c r="J53" i="21"/>
  <c r="J52" i="21"/>
  <c r="J51" i="21"/>
  <c r="I57" i="21"/>
  <c r="I55" i="21"/>
  <c r="I54" i="21"/>
  <c r="I53" i="21"/>
  <c r="I52" i="21"/>
  <c r="I51" i="21"/>
  <c r="O53" i="21"/>
  <c r="O52" i="21"/>
  <c r="O51" i="21"/>
  <c r="O50" i="21"/>
  <c r="O49" i="21"/>
  <c r="O48" i="21"/>
  <c r="O47" i="21"/>
  <c r="O46" i="21"/>
  <c r="N53" i="21"/>
  <c r="N52" i="21"/>
  <c r="N51" i="21"/>
  <c r="N50" i="21"/>
  <c r="N49" i="21"/>
  <c r="N48" i="21"/>
  <c r="N47" i="21"/>
  <c r="N46" i="21"/>
  <c r="K45" i="21"/>
  <c r="K44" i="21"/>
  <c r="J45" i="21"/>
  <c r="J44" i="21"/>
  <c r="I45" i="21"/>
  <c r="I44" i="21"/>
  <c r="O44" i="21"/>
  <c r="O43" i="21"/>
  <c r="O42" i="21"/>
  <c r="O41" i="21"/>
  <c r="O40" i="21"/>
  <c r="O39" i="21"/>
  <c r="O38" i="21"/>
  <c r="H103" i="21" l="1"/>
  <c r="N43" i="21"/>
  <c r="N42" i="21"/>
  <c r="N41" i="21"/>
  <c r="N40" i="21"/>
  <c r="N39" i="21"/>
  <c r="N38" i="21"/>
  <c r="K39" i="21"/>
  <c r="K38" i="21"/>
  <c r="K37" i="21"/>
  <c r="K36" i="21"/>
  <c r="J39" i="21"/>
  <c r="J38" i="21"/>
  <c r="J37" i="21"/>
  <c r="J36" i="21"/>
  <c r="I39" i="21"/>
  <c r="I38" i="21"/>
  <c r="I37" i="21"/>
  <c r="I36" i="21"/>
  <c r="O36" i="21"/>
  <c r="H59" i="21" s="1"/>
  <c r="O35" i="21"/>
  <c r="H58" i="21" s="1"/>
  <c r="O34" i="21"/>
  <c r="O33" i="21"/>
  <c r="O32" i="21"/>
  <c r="O31" i="21"/>
  <c r="O30" i="21"/>
  <c r="O29" i="21"/>
  <c r="N36" i="21"/>
  <c r="G59" i="21" s="1"/>
  <c r="N35" i="21"/>
  <c r="G58" i="21" s="1"/>
  <c r="N34" i="21"/>
  <c r="N33" i="21"/>
  <c r="N32" i="21"/>
  <c r="N31" i="21"/>
  <c r="N30" i="21"/>
  <c r="N29" i="21"/>
  <c r="O27" i="21"/>
  <c r="O26" i="21"/>
  <c r="N27" i="21"/>
  <c r="N26" i="21"/>
  <c r="O24" i="21"/>
  <c r="O23" i="21"/>
  <c r="O22" i="21"/>
  <c r="O21" i="21"/>
  <c r="N23" i="21"/>
  <c r="N24" i="21"/>
  <c r="N22" i="21"/>
  <c r="N21" i="21"/>
  <c r="K31" i="21"/>
  <c r="K30" i="21"/>
  <c r="K29" i="21"/>
  <c r="J31" i="21"/>
  <c r="J30" i="21"/>
  <c r="J29" i="21"/>
  <c r="I31" i="21"/>
  <c r="I30" i="21"/>
  <c r="I29" i="21"/>
  <c r="O19" i="21"/>
  <c r="O18" i="21"/>
  <c r="O17" i="21"/>
  <c r="N19" i="21"/>
  <c r="N18" i="21"/>
  <c r="N17" i="21"/>
  <c r="K24" i="21"/>
  <c r="K23" i="21"/>
  <c r="J24" i="21"/>
  <c r="J23" i="21"/>
  <c r="I24" i="21"/>
  <c r="I23" i="21"/>
  <c r="O15" i="21"/>
  <c r="O14" i="21"/>
  <c r="N15" i="21"/>
  <c r="N14" i="21"/>
  <c r="K18" i="21"/>
  <c r="K17" i="21"/>
  <c r="K16" i="21"/>
  <c r="K15" i="21"/>
  <c r="J18" i="21"/>
  <c r="J17" i="21"/>
  <c r="J16" i="21"/>
  <c r="J15" i="21"/>
  <c r="I18" i="21" l="1"/>
  <c r="I17" i="21"/>
  <c r="I16" i="21"/>
  <c r="I15" i="21"/>
  <c r="K13" i="21"/>
  <c r="K12" i="21"/>
  <c r="K11" i="21"/>
  <c r="K10" i="21"/>
  <c r="J13" i="21"/>
  <c r="J12" i="21"/>
  <c r="J11" i="21"/>
  <c r="J10" i="21"/>
  <c r="I13" i="21"/>
  <c r="I12" i="21"/>
  <c r="I11" i="21"/>
  <c r="I10" i="21"/>
  <c r="N12" i="21"/>
  <c r="N11" i="21"/>
  <c r="N10" i="21"/>
  <c r="N9" i="21"/>
  <c r="N8" i="21"/>
  <c r="N7" i="21"/>
  <c r="N6" i="21"/>
  <c r="N5" i="21"/>
  <c r="O12" i="21"/>
  <c r="O9" i="21"/>
  <c r="O8" i="21"/>
  <c r="O7" i="21"/>
  <c r="O6" i="21"/>
  <c r="O5" i="21"/>
  <c r="Q2" i="24" l="1"/>
  <c r="R2" i="24" s="1"/>
  <c r="S2" i="24" s="1"/>
  <c r="T2" i="24" s="1"/>
  <c r="U2" i="24" s="1"/>
  <c r="V2" i="24" s="1"/>
  <c r="W2" i="24" s="1"/>
  <c r="X2" i="24" s="1"/>
  <c r="Y2" i="24" s="1"/>
  <c r="Z2" i="24" s="1"/>
  <c r="AA2" i="24" s="1"/>
  <c r="AB2" i="24" s="1"/>
  <c r="AC2" i="24" s="1"/>
  <c r="AD2" i="24" s="1"/>
  <c r="AE2" i="24" s="1"/>
  <c r="AF2" i="24" s="1"/>
  <c r="AG2" i="24" s="1"/>
  <c r="AH2" i="24" s="1"/>
  <c r="AI2" i="24" s="1"/>
  <c r="AJ2" i="24" s="1"/>
  <c r="AK2" i="24" s="1"/>
  <c r="AL2" i="24" s="1"/>
  <c r="AM2" i="24" s="1"/>
  <c r="AN2" i="24" s="1"/>
  <c r="AO2" i="24" s="1"/>
  <c r="AP2" i="24" s="1"/>
  <c r="AQ2" i="24" s="1"/>
  <c r="AR2" i="24" s="1"/>
  <c r="AS2" i="24" s="1"/>
  <c r="AT2" i="24" s="1"/>
  <c r="AU2" i="24" s="1"/>
  <c r="AV2" i="24" s="1"/>
  <c r="AW2" i="24" s="1"/>
  <c r="AX2" i="24" s="1"/>
  <c r="AY2" i="24" s="1"/>
  <c r="AZ2" i="24" s="1"/>
  <c r="BA2" i="24" s="1"/>
  <c r="BB2" i="24" s="1"/>
  <c r="BC2" i="24" s="1"/>
  <c r="BD2" i="24" s="1"/>
  <c r="BE2" i="24" s="1"/>
  <c r="BF2" i="24" s="1"/>
  <c r="BG2" i="24" s="1"/>
  <c r="BH2" i="24" s="1"/>
  <c r="BI2" i="24" s="1"/>
  <c r="BJ2" i="24" s="1"/>
  <c r="BK2" i="24" s="1"/>
  <c r="BL2" i="24" s="1"/>
  <c r="BM2" i="24" s="1"/>
  <c r="BN2" i="24" s="1"/>
  <c r="BO2" i="24" s="1"/>
  <c r="BP2" i="24" s="1"/>
  <c r="BQ2" i="24" s="1"/>
  <c r="BR2" i="24" s="1"/>
  <c r="BS2" i="24" s="1"/>
  <c r="BT2" i="24" s="1"/>
  <c r="BU2" i="24" s="1"/>
  <c r="BV2" i="24" s="1"/>
  <c r="BW2" i="24" s="1"/>
  <c r="BX2" i="24" s="1"/>
  <c r="BY2" i="24" s="1"/>
  <c r="BZ2" i="24" s="1"/>
  <c r="CA2" i="24" s="1"/>
  <c r="CB2" i="24" s="1"/>
  <c r="CC2" i="24" s="1"/>
  <c r="CD2" i="24" s="1"/>
  <c r="CE2" i="24" s="1"/>
  <c r="CF2" i="24" s="1"/>
  <c r="CG2" i="24" s="1"/>
  <c r="CH2" i="24" s="1"/>
  <c r="CI2" i="24" s="1"/>
  <c r="CJ2" i="24" s="1"/>
  <c r="CK2" i="24" s="1"/>
  <c r="CL2" i="24" s="1"/>
  <c r="CM2" i="24" s="1"/>
  <c r="CN2" i="24" s="1"/>
  <c r="CO2" i="24" s="1"/>
  <c r="CP2" i="24" s="1"/>
  <c r="CQ2" i="24" s="1"/>
  <c r="CR2" i="24" s="1"/>
  <c r="CS2" i="24" s="1"/>
  <c r="CT2" i="24" s="1"/>
  <c r="CU2" i="24" s="1"/>
  <c r="CV2" i="24" s="1"/>
  <c r="CW2" i="24" s="1"/>
  <c r="CX2" i="24" s="1"/>
  <c r="CY2" i="24" s="1"/>
  <c r="CZ2" i="24" s="1"/>
  <c r="DA2" i="24" s="1"/>
  <c r="DB2" i="24" s="1"/>
  <c r="DC2" i="24" s="1"/>
  <c r="DD2" i="24" s="1"/>
  <c r="DE2" i="24" s="1"/>
  <c r="DF2" i="24" s="1"/>
  <c r="DG2" i="24" s="1"/>
  <c r="DH2" i="24" s="1"/>
  <c r="DI2" i="24" s="1"/>
  <c r="DJ2" i="24" s="1"/>
  <c r="DK2" i="24" s="1"/>
  <c r="Q2" i="21"/>
  <c r="R2" i="21" s="1"/>
  <c r="S2" i="21" s="1"/>
  <c r="T2" i="21" s="1"/>
  <c r="U2" i="21" s="1"/>
  <c r="V2" i="21" s="1"/>
  <c r="W2" i="21" s="1"/>
  <c r="X2" i="21" s="1"/>
  <c r="Y2" i="21" s="1"/>
  <c r="Z2" i="21" s="1"/>
  <c r="AA2" i="21" s="1"/>
  <c r="AB2" i="21" s="1"/>
  <c r="AC2" i="21" s="1"/>
  <c r="AD2" i="21" s="1"/>
  <c r="AE2" i="21" s="1"/>
  <c r="AF2" i="21" s="1"/>
  <c r="AG2" i="21" s="1"/>
  <c r="AH2" i="21" s="1"/>
  <c r="AI2" i="21" s="1"/>
  <c r="AJ2" i="21" s="1"/>
  <c r="AK2" i="21" s="1"/>
  <c r="AL2" i="21" s="1"/>
  <c r="AM2" i="21" s="1"/>
  <c r="AN2" i="21" s="1"/>
  <c r="AO2" i="21" s="1"/>
  <c r="AP2" i="21" s="1"/>
  <c r="AQ2" i="21" s="1"/>
  <c r="AR2" i="21" s="1"/>
  <c r="AS2" i="21" s="1"/>
  <c r="AT2" i="21" s="1"/>
  <c r="AU2" i="21" s="1"/>
  <c r="AV2" i="21" s="1"/>
  <c r="AW2" i="21" s="1"/>
  <c r="AX2" i="21" s="1"/>
  <c r="AY2" i="21" s="1"/>
  <c r="AZ2" i="21" s="1"/>
  <c r="BA2" i="21" s="1"/>
  <c r="BB2" i="21" s="1"/>
  <c r="BC2" i="21" s="1"/>
  <c r="BD2" i="21" s="1"/>
  <c r="BE2" i="21" s="1"/>
  <c r="BF2" i="21" s="1"/>
  <c r="BG2" i="21" s="1"/>
  <c r="BH2" i="21" s="1"/>
  <c r="BI2" i="21" s="1"/>
  <c r="BJ2" i="21" s="1"/>
  <c r="BK2" i="21" s="1"/>
  <c r="BL2" i="21" s="1"/>
  <c r="BM2" i="21" s="1"/>
  <c r="BN2" i="21" s="1"/>
  <c r="BO2" i="21" s="1"/>
  <c r="BP2" i="21" s="1"/>
  <c r="BQ2" i="21" s="1"/>
  <c r="BR2" i="21" s="1"/>
  <c r="BS2" i="21" s="1"/>
  <c r="BT2" i="21" s="1"/>
  <c r="BU2" i="21" s="1"/>
  <c r="BV2" i="21" s="1"/>
  <c r="BW2" i="21" s="1"/>
  <c r="BX2" i="21" s="1"/>
  <c r="BY2" i="21" s="1"/>
  <c r="BZ2" i="21" s="1"/>
  <c r="CA2" i="21" s="1"/>
  <c r="CB2" i="21" s="1"/>
  <c r="CC2" i="21" s="1"/>
  <c r="CD2" i="21" s="1"/>
  <c r="CE2" i="21" s="1"/>
  <c r="CF2" i="21" s="1"/>
  <c r="CG2" i="21" s="1"/>
  <c r="CH2" i="21" s="1"/>
  <c r="CI2" i="21" s="1"/>
  <c r="CJ2" i="21" s="1"/>
  <c r="CK2" i="21" s="1"/>
  <c r="CL2" i="21" s="1"/>
  <c r="CM2" i="21" s="1"/>
  <c r="CN2" i="21" s="1"/>
  <c r="CO2" i="21" s="1"/>
  <c r="CP2" i="21" s="1"/>
  <c r="CQ2" i="21" s="1"/>
  <c r="CR2" i="21" s="1"/>
  <c r="CS2" i="21" s="1"/>
  <c r="CT2" i="21" s="1"/>
  <c r="CU2" i="21" s="1"/>
  <c r="CV2" i="21" s="1"/>
  <c r="CW2" i="21" s="1"/>
  <c r="CX2" i="21" s="1"/>
  <c r="CY2" i="21" s="1"/>
  <c r="CZ2" i="21" s="1"/>
  <c r="DA2" i="21" s="1"/>
  <c r="DB2" i="21" s="1"/>
  <c r="DC2" i="21" s="1"/>
  <c r="DD2" i="21" s="1"/>
  <c r="DE2" i="21" s="1"/>
  <c r="DF2" i="21" s="1"/>
  <c r="DG2" i="21" s="1"/>
  <c r="DH2" i="21" s="1"/>
  <c r="DI2" i="21" s="1"/>
  <c r="DJ2" i="21" s="1"/>
  <c r="DK2" i="21" s="1"/>
  <c r="DL2" i="21" s="1"/>
  <c r="DM2" i="21" s="1"/>
  <c r="DN2" i="21" s="1"/>
  <c r="DO2" i="21" s="1"/>
  <c r="DP2" i="21" s="1"/>
  <c r="DQ2" i="21" s="1"/>
  <c r="DR2" i="21" s="1"/>
  <c r="DS2" i="21" s="1"/>
  <c r="DT2" i="21" s="1"/>
  <c r="DU2" i="21" s="1"/>
  <c r="DV2" i="21" s="1"/>
  <c r="DW2" i="21" s="1"/>
  <c r="DX2" i="21" s="1"/>
  <c r="DY2" i="21" s="1"/>
  <c r="DZ2" i="21" s="1"/>
  <c r="EA2" i="21" s="1"/>
  <c r="EB2" i="21" s="1"/>
  <c r="EC2" i="21" s="1"/>
  <c r="ED2" i="21" s="1"/>
  <c r="EE2" i="21" s="1"/>
  <c r="EF2" i="21" s="1"/>
  <c r="EG2" i="21" s="1"/>
  <c r="EH2" i="21" s="1"/>
  <c r="EI2" i="21" s="1"/>
  <c r="EJ2" i="21" s="1"/>
  <c r="EK2" i="21" s="1"/>
  <c r="EL2" i="21" s="1"/>
  <c r="EM2" i="21" s="1"/>
  <c r="EN2" i="21" s="1"/>
  <c r="EO2" i="21" s="1"/>
  <c r="EP2" i="21" s="1"/>
  <c r="EQ2" i="21" s="1"/>
  <c r="ER2" i="21" s="1"/>
  <c r="ES2" i="21" s="1"/>
  <c r="ET2" i="21" s="1"/>
  <c r="EU2" i="21" s="1"/>
  <c r="EV2" i="21" s="1"/>
  <c r="EW2" i="21" s="1"/>
  <c r="EX2" i="21" s="1"/>
  <c r="EY2" i="21" s="1"/>
  <c r="EZ2" i="21" s="1"/>
  <c r="FA2" i="21" s="1"/>
  <c r="FB2" i="21" s="1"/>
  <c r="FC2" i="21" s="1"/>
  <c r="FD2" i="21" s="1"/>
  <c r="FE2" i="21" s="1"/>
  <c r="FF2" i="21" s="1"/>
  <c r="FG2" i="21" s="1"/>
  <c r="FH2" i="21" s="1"/>
  <c r="FI2" i="21" s="1"/>
  <c r="FJ2" i="21" s="1"/>
  <c r="FK2" i="21" s="1"/>
  <c r="FL2" i="21" s="1"/>
  <c r="FM2" i="21" s="1"/>
  <c r="FN2" i="21" s="1"/>
  <c r="FO2" i="21" s="1"/>
  <c r="FP2" i="21" s="1"/>
  <c r="FQ2" i="21" s="1"/>
  <c r="FR2" i="21" s="1"/>
  <c r="FS2" i="21" s="1"/>
  <c r="FT2" i="21" s="1"/>
  <c r="FU2" i="21" s="1"/>
  <c r="FV2" i="21" s="1"/>
  <c r="FW2" i="21" s="1"/>
  <c r="FX2" i="21" s="1"/>
  <c r="FY2" i="21" s="1"/>
  <c r="FZ2" i="21" s="1"/>
  <c r="GA2" i="21" s="1"/>
  <c r="GB2" i="21" s="1"/>
  <c r="GC2" i="21" s="1"/>
  <c r="GD2" i="21" s="1"/>
  <c r="GE2" i="21" s="1"/>
  <c r="GF2" i="21" s="1"/>
  <c r="GG2" i="21" s="1"/>
  <c r="GH2" i="21" s="1"/>
  <c r="GI2" i="21" s="1"/>
  <c r="GJ2" i="21" s="1"/>
  <c r="GK2" i="21" s="1"/>
  <c r="GL2" i="21" s="1"/>
  <c r="GM2" i="21" s="1"/>
  <c r="GN2" i="21" s="1"/>
  <c r="GO2" i="21" s="1"/>
  <c r="GP2" i="21" s="1"/>
  <c r="GQ2" i="21" s="1"/>
  <c r="GR2" i="21" s="1"/>
  <c r="GS2" i="21" s="1"/>
  <c r="GT2" i="21" s="1"/>
  <c r="GU2" i="21" s="1"/>
  <c r="GV2" i="21" s="1"/>
  <c r="GW2" i="21" s="1"/>
  <c r="GX2" i="21" s="1"/>
  <c r="GY2" i="21" s="1"/>
  <c r="GZ2" i="21" s="1"/>
  <c r="HA2" i="21" s="1"/>
  <c r="HB2" i="21" s="1"/>
  <c r="HC2" i="21" s="1"/>
  <c r="HD2" i="21" s="1"/>
  <c r="HE2" i="21" s="1"/>
  <c r="HF2" i="21" s="1"/>
  <c r="HG2" i="21" s="1"/>
  <c r="HH2" i="21" s="1"/>
  <c r="HI2" i="21" s="1"/>
  <c r="HJ2" i="21" s="1"/>
  <c r="HK2" i="21" s="1"/>
  <c r="HL2" i="21" s="1"/>
  <c r="HM2" i="21" s="1"/>
  <c r="HN2" i="21" s="1"/>
  <c r="HO2" i="21" s="1"/>
  <c r="HP2" i="21" s="1"/>
  <c r="HQ2" i="21" s="1"/>
  <c r="HR2" i="21" s="1"/>
  <c r="HS2" i="21" s="1"/>
  <c r="HT2" i="21" s="1"/>
  <c r="HU2" i="21" s="1"/>
  <c r="HV2" i="21" s="1"/>
  <c r="HW2" i="21" s="1"/>
  <c r="HX2" i="21" s="1"/>
  <c r="HY2" i="21" s="1"/>
  <c r="HZ2" i="21" s="1"/>
  <c r="IA2" i="21" s="1"/>
  <c r="N62" i="24" l="1"/>
  <c r="G96" i="24" s="1"/>
  <c r="O62" i="24"/>
  <c r="H96" i="24" s="1"/>
  <c r="N61" i="24"/>
  <c r="G95" i="24" s="1"/>
  <c r="N60" i="24"/>
  <c r="N59" i="24"/>
  <c r="O61" i="24"/>
  <c r="O60" i="24"/>
  <c r="O59" i="24"/>
  <c r="N52" i="24"/>
  <c r="N53" i="24"/>
  <c r="N54" i="24"/>
  <c r="N55" i="24"/>
  <c r="N56" i="24"/>
  <c r="N57" i="24"/>
  <c r="N51" i="24"/>
  <c r="N50" i="24"/>
  <c r="O52" i="24"/>
  <c r="O53" i="24"/>
  <c r="O54" i="24"/>
  <c r="O55" i="24"/>
  <c r="O56" i="24"/>
  <c r="O57" i="24"/>
  <c r="O51" i="24"/>
  <c r="O50" i="24"/>
  <c r="N44" i="24"/>
  <c r="N45" i="24"/>
  <c r="N46" i="24"/>
  <c r="N47" i="24"/>
  <c r="N48" i="24"/>
  <c r="N43" i="24"/>
  <c r="N42" i="24"/>
  <c r="G67" i="24" s="1"/>
  <c r="O44" i="24"/>
  <c r="O45" i="24"/>
  <c r="O46" i="24"/>
  <c r="O47" i="24"/>
  <c r="O48" i="24"/>
  <c r="O43" i="24"/>
  <c r="O42" i="24"/>
  <c r="N35" i="24"/>
  <c r="N36" i="24"/>
  <c r="N37" i="24"/>
  <c r="N38" i="24"/>
  <c r="N39" i="24"/>
  <c r="G60" i="24" s="1"/>
  <c r="N40" i="24"/>
  <c r="G61" i="24" s="1"/>
  <c r="N34" i="24"/>
  <c r="N33" i="24"/>
  <c r="O35" i="24"/>
  <c r="O36" i="24"/>
  <c r="O37" i="24"/>
  <c r="O38" i="24"/>
  <c r="O39" i="24"/>
  <c r="H60" i="24" s="1"/>
  <c r="O40" i="24"/>
  <c r="H61" i="24" s="1"/>
  <c r="O34" i="24"/>
  <c r="O33" i="24"/>
  <c r="N28" i="24"/>
  <c r="N29" i="24"/>
  <c r="N30" i="24"/>
  <c r="N31" i="24"/>
  <c r="N27" i="24"/>
  <c r="N26" i="24"/>
  <c r="O28" i="24"/>
  <c r="O29" i="24"/>
  <c r="O30" i="24"/>
  <c r="O31" i="24"/>
  <c r="O27" i="24"/>
  <c r="O26" i="24"/>
  <c r="N23" i="24"/>
  <c r="N24" i="24"/>
  <c r="N22" i="24"/>
  <c r="N21" i="24"/>
  <c r="O23" i="24"/>
  <c r="O24" i="24"/>
  <c r="O22" i="24"/>
  <c r="O21" i="24"/>
  <c r="N19" i="24"/>
  <c r="G30" i="24" s="1"/>
  <c r="N18" i="24"/>
  <c r="G29" i="24" s="1"/>
  <c r="N17" i="24"/>
  <c r="G28" i="24" s="1"/>
  <c r="O19" i="24"/>
  <c r="H30" i="24" s="1"/>
  <c r="O18" i="24"/>
  <c r="H29" i="24" s="1"/>
  <c r="O17" i="24"/>
  <c r="H28" i="24" s="1"/>
  <c r="N12" i="24"/>
  <c r="N13" i="24"/>
  <c r="N14" i="24"/>
  <c r="N15" i="24"/>
  <c r="N11" i="24"/>
  <c r="N10" i="24"/>
  <c r="O12" i="24"/>
  <c r="O13" i="24"/>
  <c r="O14" i="24"/>
  <c r="O15" i="24"/>
  <c r="O11" i="24"/>
  <c r="O10" i="24"/>
  <c r="N7" i="24"/>
  <c r="N8" i="24"/>
  <c r="N6" i="24"/>
  <c r="N5" i="24"/>
  <c r="O7" i="24"/>
  <c r="O8" i="24"/>
  <c r="O6" i="24"/>
  <c r="O5" i="24"/>
  <c r="J95" i="24" l="1"/>
  <c r="I95" i="24"/>
  <c r="J94" i="24"/>
  <c r="I94" i="24"/>
  <c r="K95" i="24"/>
  <c r="K94" i="24"/>
  <c r="K93" i="24"/>
  <c r="J93" i="24"/>
  <c r="I93" i="24"/>
  <c r="K88" i="24"/>
  <c r="K85" i="24"/>
  <c r="K86" i="24"/>
  <c r="K87" i="24"/>
  <c r="K84" i="24"/>
  <c r="J85" i="24"/>
  <c r="J86" i="24"/>
  <c r="J87" i="24"/>
  <c r="J88" i="24"/>
  <c r="J84" i="24"/>
  <c r="I85" i="24"/>
  <c r="I86" i="24"/>
  <c r="I87" i="24"/>
  <c r="I88" i="24"/>
  <c r="I84" i="24"/>
  <c r="J82" i="24"/>
  <c r="K82" i="24"/>
  <c r="K81" i="24"/>
  <c r="J81" i="24"/>
  <c r="I82" i="24"/>
  <c r="I81" i="24"/>
  <c r="K80" i="24"/>
  <c r="J80" i="24"/>
  <c r="I80" i="24"/>
  <c r="H94" i="24"/>
  <c r="H88" i="24"/>
  <c r="G93" i="24"/>
  <c r="H82" i="24"/>
  <c r="H85" i="24"/>
  <c r="H87" i="24"/>
  <c r="H80" i="24"/>
  <c r="G82" i="24"/>
  <c r="G85" i="24"/>
  <c r="G87" i="24"/>
  <c r="G80" i="24"/>
  <c r="J72" i="24"/>
  <c r="J73" i="24"/>
  <c r="J74" i="24"/>
  <c r="I72" i="24"/>
  <c r="I73" i="24"/>
  <c r="I74" i="24"/>
  <c r="K74" i="24"/>
  <c r="K72" i="24"/>
  <c r="K73" i="24"/>
  <c r="K71" i="24"/>
  <c r="J71" i="24"/>
  <c r="I71" i="24"/>
  <c r="J69" i="24"/>
  <c r="I69" i="24"/>
  <c r="J68" i="24"/>
  <c r="I68" i="24"/>
  <c r="K69" i="24"/>
  <c r="K68" i="24"/>
  <c r="K67" i="24"/>
  <c r="J67" i="24"/>
  <c r="I67" i="24"/>
  <c r="H71" i="24"/>
  <c r="H73" i="24"/>
  <c r="H67" i="24"/>
  <c r="G72" i="24"/>
  <c r="K59" i="24"/>
  <c r="J59" i="24"/>
  <c r="I59" i="24"/>
  <c r="J55" i="24"/>
  <c r="J56" i="24"/>
  <c r="J57" i="24"/>
  <c r="I55" i="24"/>
  <c r="I56" i="24"/>
  <c r="I57" i="24"/>
  <c r="J54" i="24"/>
  <c r="I54" i="24"/>
  <c r="K55" i="24"/>
  <c r="K56" i="24"/>
  <c r="K57" i="24"/>
  <c r="K54" i="24"/>
  <c r="K53" i="24"/>
  <c r="J53" i="24"/>
  <c r="I53" i="24"/>
  <c r="H55" i="24"/>
  <c r="H57" i="24"/>
  <c r="H54" i="24"/>
  <c r="H48" i="24"/>
  <c r="G56" i="24"/>
  <c r="G53" i="24"/>
  <c r="H45" i="24"/>
  <c r="H47" i="24"/>
  <c r="H43" i="24"/>
  <c r="G45" i="24"/>
  <c r="G47" i="24"/>
  <c r="G43" i="24"/>
  <c r="I45" i="24"/>
  <c r="I46" i="24"/>
  <c r="I47" i="24"/>
  <c r="I48" i="24"/>
  <c r="J45" i="24"/>
  <c r="J46" i="24"/>
  <c r="J47" i="24"/>
  <c r="J48" i="24"/>
  <c r="K48" i="24"/>
  <c r="K45" i="24"/>
  <c r="K46" i="24"/>
  <c r="K47" i="24"/>
  <c r="K44" i="24"/>
  <c r="J44" i="24"/>
  <c r="I44" i="24"/>
  <c r="K43" i="24"/>
  <c r="J43" i="24"/>
  <c r="I43" i="24"/>
  <c r="K35" i="24"/>
  <c r="J37" i="24"/>
  <c r="J38" i="24"/>
  <c r="I37" i="24"/>
  <c r="I38" i="24"/>
  <c r="J36" i="24"/>
  <c r="I36" i="24"/>
  <c r="K38" i="24"/>
  <c r="K37" i="24"/>
  <c r="K36" i="24"/>
  <c r="J35" i="24"/>
  <c r="I35" i="24"/>
  <c r="H37" i="24"/>
  <c r="H35" i="24"/>
  <c r="G37" i="24"/>
  <c r="G35" i="24"/>
  <c r="J20" i="24"/>
  <c r="J21" i="24"/>
  <c r="J22" i="24"/>
  <c r="J23" i="24"/>
  <c r="I20" i="24"/>
  <c r="I21" i="24"/>
  <c r="I22" i="24"/>
  <c r="I23" i="24"/>
  <c r="J19" i="24"/>
  <c r="I19" i="24"/>
  <c r="K20" i="24"/>
  <c r="K21" i="24"/>
  <c r="K22" i="24"/>
  <c r="K23" i="24"/>
  <c r="K19" i="24"/>
  <c r="K18" i="24"/>
  <c r="J18" i="24"/>
  <c r="I18" i="24"/>
  <c r="H21" i="24"/>
  <c r="H18" i="24"/>
  <c r="G20" i="24"/>
  <c r="G22" i="24"/>
  <c r="G19" i="24"/>
  <c r="G13" i="24"/>
  <c r="K13" i="24"/>
  <c r="K12" i="24"/>
  <c r="J12" i="24"/>
  <c r="J13" i="24"/>
  <c r="I12" i="24"/>
  <c r="I13" i="24"/>
  <c r="H11" i="24"/>
  <c r="G12" i="24"/>
  <c r="G10" i="24"/>
  <c r="K11" i="24"/>
  <c r="J11" i="24"/>
  <c r="I11" i="24"/>
  <c r="K10" i="24"/>
  <c r="J10" i="24"/>
  <c r="I10" i="24"/>
  <c r="G10" i="21"/>
  <c r="H91" i="21"/>
  <c r="H79" i="21"/>
  <c r="H72" i="21"/>
  <c r="G65" i="21"/>
  <c r="H67" i="21"/>
  <c r="H70" i="21"/>
  <c r="G51" i="21"/>
  <c r="H51" i="21"/>
  <c r="H44" i="21"/>
  <c r="G36" i="21"/>
  <c r="H30" i="21"/>
  <c r="H24" i="21"/>
  <c r="G93" i="21"/>
  <c r="G86" i="21"/>
  <c r="G78" i="21"/>
  <c r="G69" i="21"/>
  <c r="G71" i="21"/>
  <c r="G66" i="21"/>
  <c r="G55" i="21"/>
  <c r="G37" i="21"/>
  <c r="G13" i="21"/>
  <c r="G11" i="21"/>
  <c r="G105" i="24"/>
  <c r="G103" i="24"/>
  <c r="G104" i="24"/>
  <c r="H95" i="24"/>
  <c r="G94" i="24"/>
  <c r="H93" i="24"/>
  <c r="G88" i="24"/>
  <c r="H86" i="24"/>
  <c r="G86" i="24"/>
  <c r="H84" i="24"/>
  <c r="G84" i="24"/>
  <c r="H81" i="24"/>
  <c r="G81" i="24"/>
  <c r="H74" i="24"/>
  <c r="G74" i="24"/>
  <c r="G73" i="24"/>
  <c r="H72" i="24"/>
  <c r="G71" i="24"/>
  <c r="H69" i="24"/>
  <c r="G69" i="24"/>
  <c r="H68" i="24"/>
  <c r="G68" i="24"/>
  <c r="H59" i="24"/>
  <c r="G59" i="24"/>
  <c r="G57" i="24"/>
  <c r="H56" i="24"/>
  <c r="G55" i="24"/>
  <c r="G54" i="24"/>
  <c r="H53" i="24"/>
  <c r="G48" i="24"/>
  <c r="H46" i="24"/>
  <c r="G46" i="24"/>
  <c r="H44" i="24"/>
  <c r="G44" i="24"/>
  <c r="H38" i="24"/>
  <c r="G38" i="24"/>
  <c r="H36" i="24"/>
  <c r="G36" i="24"/>
  <c r="H31" i="24"/>
  <c r="H23" i="24"/>
  <c r="G23" i="24"/>
  <c r="H22" i="24"/>
  <c r="G21" i="24"/>
  <c r="H20" i="24"/>
  <c r="H19" i="24"/>
  <c r="G18" i="24"/>
  <c r="H13" i="24"/>
  <c r="H12" i="24"/>
  <c r="G11" i="24"/>
  <c r="H10" i="24"/>
  <c r="H93" i="21"/>
  <c r="H92" i="21"/>
  <c r="G92" i="21"/>
  <c r="G91" i="21"/>
  <c r="H86" i="21"/>
  <c r="H85" i="21"/>
  <c r="G85" i="21"/>
  <c r="H84" i="21"/>
  <c r="G84" i="21"/>
  <c r="H83" i="21"/>
  <c r="G83" i="21"/>
  <c r="H82" i="21"/>
  <c r="G82" i="21"/>
  <c r="H80" i="21"/>
  <c r="G80" i="21"/>
  <c r="G79" i="21"/>
  <c r="H78" i="21"/>
  <c r="G72" i="21"/>
  <c r="H71" i="21"/>
  <c r="G70" i="21"/>
  <c r="H69" i="21"/>
  <c r="G67" i="21"/>
  <c r="H66" i="21"/>
  <c r="H65" i="21"/>
  <c r="H57" i="21"/>
  <c r="G57" i="21"/>
  <c r="H55" i="21"/>
  <c r="H54" i="21"/>
  <c r="G54" i="21"/>
  <c r="H53" i="21"/>
  <c r="G53" i="21"/>
  <c r="H52" i="21"/>
  <c r="G52" i="21"/>
  <c r="H45" i="21"/>
  <c r="G45" i="21"/>
  <c r="G44" i="21"/>
  <c r="H39" i="21"/>
  <c r="G39" i="21"/>
  <c r="H38" i="21"/>
  <c r="G38" i="21"/>
  <c r="H37" i="21"/>
  <c r="H36" i="21"/>
  <c r="H40" i="21" s="1"/>
  <c r="H31" i="21"/>
  <c r="G31" i="21"/>
  <c r="G30" i="21"/>
  <c r="H29" i="21"/>
  <c r="H32" i="21" s="1"/>
  <c r="G29" i="21"/>
  <c r="G24" i="21"/>
  <c r="H23" i="21"/>
  <c r="H25" i="21" s="1"/>
  <c r="G23" i="21"/>
  <c r="H18" i="21"/>
  <c r="G18" i="21"/>
  <c r="H17" i="21"/>
  <c r="G17" i="21"/>
  <c r="H16" i="21"/>
  <c r="G16" i="21"/>
  <c r="H15" i="21"/>
  <c r="G15" i="21"/>
  <c r="H13" i="21"/>
  <c r="H12" i="21"/>
  <c r="G12" i="21"/>
  <c r="H11" i="21"/>
  <c r="H10" i="21"/>
  <c r="H87" i="21" l="1"/>
  <c r="H73" i="21"/>
  <c r="H97" i="24"/>
  <c r="H62" i="24"/>
  <c r="H89" i="24"/>
  <c r="H75" i="24"/>
  <c r="H49" i="24"/>
  <c r="H39" i="24"/>
  <c r="H95" i="21"/>
  <c r="H60" i="21"/>
  <c r="H46" i="21"/>
  <c r="H24" i="24"/>
  <c r="H14" i="24"/>
  <c r="H19" i="21"/>
  <c r="H103" i="24"/>
  <c r="H102" i="21"/>
  <c r="H104" i="24"/>
  <c r="H105" i="24"/>
  <c r="H10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author>
  </authors>
  <commentList>
    <comment ref="C38" authorId="0" shapeId="0" xr:uid="{00000000-0006-0000-0200-000001000000}">
      <text>
        <r>
          <rPr>
            <b/>
            <sz val="9"/>
            <color indexed="81"/>
            <rFont val="Tahoma"/>
            <family val="2"/>
          </rPr>
          <t>Is appropriately sequenced to allow learning to occur and applied from the classroom through the laboratory, clinical experiences, to the capstone field internship</t>
        </r>
        <r>
          <rPr>
            <sz val="9"/>
            <color indexed="81"/>
            <rFont val="Tahoma"/>
            <family val="2"/>
          </rPr>
          <t xml:space="preserve">
</t>
        </r>
      </text>
    </comment>
    <comment ref="D43" authorId="0" shapeId="0" xr:uid="{00000000-0006-0000-0200-000002000000}">
      <text>
        <r>
          <rPr>
            <b/>
            <sz val="9"/>
            <color indexed="81"/>
            <rFont val="Tahoma"/>
            <family val="2"/>
          </rPr>
          <t xml:space="preserve"> Provides budget provides sufficient …
</t>
        </r>
        <r>
          <rPr>
            <sz val="9"/>
            <color indexed="81"/>
            <rFont val="Tahoma"/>
            <family val="2"/>
          </rPr>
          <t>equipment to achieve competencies</t>
        </r>
        <r>
          <rPr>
            <sz val="9"/>
            <color indexed="81"/>
            <rFont val="Tahoma"/>
            <family val="2"/>
          </rPr>
          <t xml:space="preserve">
</t>
        </r>
      </text>
    </comment>
    <comment ref="D44" authorId="0" shapeId="0" xr:uid="{00000000-0006-0000-0200-000003000000}">
      <text>
        <r>
          <rPr>
            <b/>
            <sz val="9"/>
            <color indexed="81"/>
            <rFont val="Tahoma"/>
            <family val="2"/>
          </rPr>
          <t>Provides budget provides sufficient …</t>
        </r>
        <r>
          <rPr>
            <sz val="9"/>
            <color indexed="81"/>
            <rFont val="Tahoma"/>
            <family val="2"/>
          </rPr>
          <t xml:space="preserve">
supplies to achieve competencies</t>
        </r>
      </text>
    </comment>
    <comment ref="D45" authorId="0" shapeId="0" xr:uid="{00000000-0006-0000-0200-000004000000}">
      <text>
        <r>
          <rPr>
            <b/>
            <sz val="9"/>
            <color indexed="81"/>
            <rFont val="Tahoma"/>
            <family val="2"/>
          </rPr>
          <t>Provides budget provides sufficient …</t>
        </r>
        <r>
          <rPr>
            <sz val="9"/>
            <color indexed="81"/>
            <rFont val="Tahoma"/>
            <family val="2"/>
          </rPr>
          <t xml:space="preserve">
number of faculty for classroom instruction</t>
        </r>
      </text>
    </comment>
    <comment ref="D46" authorId="0" shapeId="0" xr:uid="{00000000-0006-0000-0200-000005000000}">
      <text>
        <r>
          <rPr>
            <b/>
            <sz val="9"/>
            <color indexed="81"/>
            <rFont val="Tahoma"/>
            <family val="2"/>
          </rPr>
          <t>Provides budget provides sufficient …</t>
        </r>
        <r>
          <rPr>
            <sz val="9"/>
            <color indexed="81"/>
            <rFont val="Tahoma"/>
            <family val="2"/>
          </rPr>
          <t xml:space="preserve">
number of faculty for clinical coordination</t>
        </r>
      </text>
    </comment>
    <comment ref="D47" authorId="0" shapeId="0" xr:uid="{00000000-0006-0000-0200-000006000000}">
      <text>
        <r>
          <rPr>
            <b/>
            <sz val="9"/>
            <color indexed="81"/>
            <rFont val="Tahoma"/>
            <family val="2"/>
          </rPr>
          <t xml:space="preserve">Provides budget provides sufficient …
</t>
        </r>
        <r>
          <rPr>
            <sz val="9"/>
            <color indexed="81"/>
            <rFont val="Tahoma"/>
            <family val="2"/>
          </rPr>
          <t>number of faculty for field internship coordination</t>
        </r>
      </text>
    </comment>
    <comment ref="D48" authorId="0" shapeId="0" xr:uid="{00000000-0006-0000-0200-000007000000}">
      <text>
        <r>
          <rPr>
            <b/>
            <sz val="9"/>
            <color indexed="81"/>
            <rFont val="Tahoma"/>
            <family val="2"/>
          </rPr>
          <t>Provides budget provides sufficient …</t>
        </r>
        <r>
          <rPr>
            <sz val="9"/>
            <color indexed="81"/>
            <rFont val="Tahoma"/>
            <family val="2"/>
          </rPr>
          <t xml:space="preserve">
budget for faculty professional development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C11" authorId="0" shapeId="0" xr:uid="{B0F959DD-5F22-482B-8BDA-77C2AC39BC0A}">
      <text>
        <r>
          <rPr>
            <b/>
            <sz val="9"/>
            <color indexed="81"/>
            <rFont val="Tahoma"/>
            <charset val="1"/>
          </rPr>
          <t>The Program Resource Survey for students should be completed by all students as they exit the program.</t>
        </r>
        <r>
          <rPr>
            <sz val="9"/>
            <color indexed="81"/>
            <rFont val="Tahoma"/>
            <charset val="1"/>
          </rPr>
          <t xml:space="preserve">
</t>
        </r>
      </text>
    </comment>
    <comment ref="G11" authorId="0" shapeId="0" xr:uid="{E5C849B5-7ABA-4679-B178-727E610BD491}">
      <text>
        <r>
          <rPr>
            <b/>
            <sz val="9"/>
            <color indexed="81"/>
            <rFont val="Tahoma"/>
            <charset val="1"/>
          </rPr>
          <t>The Program Resource Survey for students should be completed by all students as they exit the program.</t>
        </r>
        <r>
          <rPr>
            <sz val="9"/>
            <color indexed="81"/>
            <rFont val="Tahoma"/>
            <charset val="1"/>
          </rPr>
          <t xml:space="preserve">
</t>
        </r>
      </text>
    </comment>
    <comment ref="C12" authorId="0" shapeId="0" xr:uid="{F6C94323-F54E-4D47-B203-FED52C5123AE}">
      <text>
        <r>
          <rPr>
            <b/>
            <sz val="9"/>
            <color indexed="81"/>
            <rFont val="Tahoma"/>
            <charset val="1"/>
          </rPr>
          <t>The Program Resource Survey for Personnel should be completed by program faculty, Medical Director(s), and Advisory Committee members annually</t>
        </r>
        <r>
          <rPr>
            <sz val="9"/>
            <color indexed="81"/>
            <rFont val="Tahoma"/>
            <charset val="1"/>
          </rPr>
          <t xml:space="preserve">
</t>
        </r>
      </text>
    </comment>
    <comment ref="G12" authorId="0" shapeId="0" xr:uid="{D2109BE7-ADA3-4EE1-9AF7-3D253E8FFE03}">
      <text>
        <r>
          <rPr>
            <b/>
            <sz val="9"/>
            <color indexed="81"/>
            <rFont val="Tahoma"/>
            <charset val="1"/>
          </rPr>
          <t>The Program Resource Survey for Personnel should be completed by program faculty, Medical Director(s), and Advisory Committee members annually</t>
        </r>
        <r>
          <rPr>
            <sz val="9"/>
            <color indexed="81"/>
            <rFont val="Tahoma"/>
            <charset val="1"/>
          </rPr>
          <t xml:space="preserve">
</t>
        </r>
      </text>
    </comment>
    <comment ref="C13" authorId="0" shapeId="0" xr:uid="{A50907A8-6465-4BCE-813E-013FE716EF4F}">
      <text>
        <r>
          <rPr>
            <b/>
            <sz val="9"/>
            <color indexed="81"/>
            <rFont val="Tahoma"/>
            <charset val="1"/>
          </rPr>
          <t>The Program Resource Survey for Personnel should be completed by program faculty, Medical Director(s), and Advisory Committee members annually</t>
        </r>
        <r>
          <rPr>
            <sz val="9"/>
            <color indexed="81"/>
            <rFont val="Tahoma"/>
            <charset val="1"/>
          </rPr>
          <t xml:space="preserve">
</t>
        </r>
      </text>
    </comment>
    <comment ref="G13" authorId="0" shapeId="0" xr:uid="{02C470AD-9912-414E-8BD3-11BCA1C20228}">
      <text>
        <r>
          <rPr>
            <b/>
            <sz val="9"/>
            <color indexed="81"/>
            <rFont val="Tahoma"/>
            <charset val="1"/>
          </rPr>
          <t>The Program Resource Survey for Personnel should be completed by program faculty, Medical Director(s), and Advisory Committee members annually</t>
        </r>
        <r>
          <rPr>
            <sz val="9"/>
            <color indexed="81"/>
            <rFont val="Tahoma"/>
            <charset val="1"/>
          </rPr>
          <t xml:space="preserve">
</t>
        </r>
      </text>
    </comment>
    <comment ref="G24" authorId="0" shapeId="0" xr:uid="{00000000-0006-0000-0300-000001000000}">
      <text>
        <r>
          <rPr>
            <b/>
            <sz val="9"/>
            <color rgb="FF000000"/>
            <rFont val="Tahoma"/>
            <family val="2"/>
          </rPr>
          <t xml:space="preserve">
</t>
        </r>
        <r>
          <rPr>
            <b/>
            <sz val="9"/>
            <color rgb="FF000000"/>
            <rFont val="Tahoma"/>
            <family val="2"/>
          </rPr>
          <t xml:space="preserve">For each content area that receives a rating of LESS than 80%, </t>
        </r>
        <r>
          <rPr>
            <sz val="9"/>
            <color rgb="FF000000"/>
            <rFont val="Tahoma"/>
            <family val="2"/>
          </rPr>
          <t xml:space="preserve">the Program must summarize the results and complete an analysis (Column E) and develop an action plan (Column F).  </t>
        </r>
        <r>
          <rPr>
            <b/>
            <sz val="9"/>
            <color rgb="FF000000"/>
            <rFont val="Tahoma"/>
            <family val="2"/>
          </rPr>
          <t xml:space="preserve">
</t>
        </r>
        <r>
          <rPr>
            <b/>
            <sz val="9"/>
            <color rgb="FF000000"/>
            <rFont val="Tahoma"/>
            <family val="2"/>
          </rPr>
          <t xml:space="preserve">
</t>
        </r>
        <r>
          <rPr>
            <b/>
            <sz val="9"/>
            <color rgb="FF000000"/>
            <rFont val="Tahoma"/>
            <family val="2"/>
          </rPr>
          <t xml:space="preserve">When results are above 80%, </t>
        </r>
        <r>
          <rPr>
            <sz val="9"/>
            <color rgb="FF000000"/>
            <rFont val="Tahoma"/>
            <family val="2"/>
          </rPr>
          <t>indicate the percentage for each type of survey in Column E and complete Column F by at least indicating "Continue to monitor".  Programs may write additional Purpose statements and/or add Measurement Systems for resource(s).  Programs are also responsible for internally addressing individual questions that do not meet the 80% cut score.</t>
        </r>
        <r>
          <rPr>
            <sz val="9"/>
            <color rgb="FF000000"/>
            <rFont val="Tahoma"/>
            <family val="2"/>
          </rPr>
          <t xml:space="preserve">
</t>
        </r>
      </text>
    </comment>
    <comment ref="H24" authorId="0" shapeId="0" xr:uid="{00000000-0006-0000-0300-000002000000}">
      <text>
        <r>
          <rPr>
            <b/>
            <sz val="9"/>
            <color rgb="FF000000"/>
            <rFont val="Tahoma"/>
            <family val="2"/>
          </rPr>
          <t xml:space="preserve">
For each content area that receives a rating of LESS than 80%, </t>
        </r>
        <r>
          <rPr>
            <sz val="9"/>
            <color rgb="FF000000"/>
            <rFont val="Tahoma"/>
            <family val="2"/>
          </rPr>
          <t>the Program must summarize the results and complete an analysis (Column E) and develop an action plan (Column F).</t>
        </r>
        <r>
          <rPr>
            <b/>
            <sz val="9"/>
            <color rgb="FF000000"/>
            <rFont val="Tahoma"/>
            <family val="2"/>
          </rPr>
          <t xml:space="preserve">  
When results are above 80%, </t>
        </r>
        <r>
          <rPr>
            <sz val="9"/>
            <color rgb="FF000000"/>
            <rFont val="Tahoma"/>
            <family val="2"/>
          </rPr>
          <t>indicate the percentage for each type of survey in Column E and complete Column F by at least indicating "Continue to monitor".  Programs may write additional Purpose statements and/or add Measurement Systems for resource(s).  Programs are also responsible for internally addressing individual questions that do not meet the 80% cut score.</t>
        </r>
        <r>
          <rPr>
            <b/>
            <sz val="9"/>
            <color rgb="FF000000"/>
            <rFont val="Tahoma"/>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<sst xmlns="http://schemas.openxmlformats.org/spreadsheetml/2006/main" count="1638" uniqueCount="289">
  <si>
    <t>Count</t>
  </si>
  <si>
    <t>Average</t>
  </si>
  <si>
    <t>E</t>
  </si>
  <si>
    <t>A</t>
  </si>
  <si>
    <t>C</t>
  </si>
  <si>
    <t>Program Resource Survey - Program Personnel</t>
  </si>
  <si>
    <t>I.</t>
  </si>
  <si>
    <t>A.</t>
  </si>
  <si>
    <t>B.</t>
  </si>
  <si>
    <t>C.</t>
  </si>
  <si>
    <t>D.</t>
  </si>
  <si>
    <t>E.</t>
  </si>
  <si>
    <t>II.</t>
  </si>
  <si>
    <r>
      <t>PROGRAM FACULTY</t>
    </r>
    <r>
      <rPr>
        <b/>
        <sz val="8"/>
        <rFont val="Arial"/>
        <family val="2"/>
      </rPr>
      <t xml:space="preserve"> (Completed by Medical Directors and Advisory Committee members)</t>
    </r>
  </si>
  <si>
    <t>F.</t>
  </si>
  <si>
    <t>III.</t>
  </si>
  <si>
    <t>SUPPORT PERSONNEL</t>
  </si>
  <si>
    <t>IV.</t>
  </si>
  <si>
    <t>CURRICULUM</t>
  </si>
  <si>
    <t>V.</t>
  </si>
  <si>
    <t>FINANCIAL RESOURCES</t>
  </si>
  <si>
    <t>B1</t>
  </si>
  <si>
    <t>B2</t>
  </si>
  <si>
    <t>B3</t>
  </si>
  <si>
    <t>B4</t>
  </si>
  <si>
    <t>B5</t>
  </si>
  <si>
    <t>VI.</t>
  </si>
  <si>
    <t>A1</t>
  </si>
  <si>
    <t>A2</t>
  </si>
  <si>
    <t>A3</t>
  </si>
  <si>
    <t>A4</t>
  </si>
  <si>
    <t>A5</t>
  </si>
  <si>
    <t>VII.</t>
  </si>
  <si>
    <t>CLINICAL RESOURCES</t>
  </si>
  <si>
    <t>VIII.</t>
  </si>
  <si>
    <t>IX.</t>
  </si>
  <si>
    <t>Please rate the OVERALL quality of the resources supporting the program.</t>
  </si>
  <si>
    <t>Number</t>
  </si>
  <si>
    <t>Percent</t>
  </si>
  <si>
    <t>B</t>
  </si>
  <si>
    <t>D</t>
  </si>
  <si>
    <t>I. PROGRAM FACULTY</t>
  </si>
  <si>
    <t>F</t>
  </si>
  <si>
    <t>III. SUPPORT PERSONNEL</t>
  </si>
  <si>
    <t>IV. CURRICULUM</t>
  </si>
  <si>
    <t>V. FINANCIAL RESOURCES</t>
  </si>
  <si>
    <t>VII. CLINICAL RESOURCES</t>
  </si>
  <si>
    <t>OVERALL Quality of Program</t>
  </si>
  <si>
    <t>PROGRAM FACULTY</t>
  </si>
  <si>
    <t>FACILITES</t>
  </si>
  <si>
    <t>Program Resource Survey - Students</t>
  </si>
  <si>
    <t>Avg</t>
  </si>
  <si>
    <t>Instructions for Use</t>
  </si>
  <si>
    <t>Printing the Report</t>
  </si>
  <si>
    <t>Set the printer to print pages 1-3 of the desired report.</t>
  </si>
  <si>
    <t>#</t>
  </si>
  <si>
    <t>Provide learning resources to support student learning and faculty instruction.</t>
  </si>
  <si>
    <t>Provide specialty core and support courses to ensure the achievement of program goals and learning domains.
Meet or exceed the content and competency demands of the latest edition of the documents referenced in Standard III.C.</t>
  </si>
  <si>
    <t>Report Headers</t>
  </si>
  <si>
    <t>Resource Assessment Matrix</t>
  </si>
  <si>
    <t xml:space="preserve"> </t>
  </si>
  <si>
    <t>foster positive relationships with hospitals and field internship agencies</t>
  </si>
  <si>
    <t>1.</t>
  </si>
  <si>
    <t>2.</t>
  </si>
  <si>
    <t>3.</t>
  </si>
  <si>
    <t>4.</t>
  </si>
  <si>
    <t xml:space="preserve">A. </t>
  </si>
  <si>
    <t>Faculty effectively …</t>
  </si>
  <si>
    <t>Reviews and approves educational content for appropriateness and accuracy</t>
  </si>
  <si>
    <t>Ensures the competence of each graduate</t>
  </si>
  <si>
    <t>Engages in cooperative involvement with the program director</t>
  </si>
  <si>
    <t xml:space="preserve">respond to changes in needs expectations of communities of interest </t>
  </si>
  <si>
    <t xml:space="preserve">Reviews and approves required number of patient contacts and procedures </t>
  </si>
  <si>
    <t>Reviews and approves instruments and procedures used to evaluate students</t>
  </si>
  <si>
    <t xml:space="preserve">Reviews the progress of each student throughout the program </t>
  </si>
  <si>
    <t>Admissions personnel are adequate to meet program needs</t>
  </si>
  <si>
    <t>Personnel are adequate to assist with financial obligation issues</t>
  </si>
  <si>
    <t>FINANCIAL RESOURCES (to be completed by program personnel)</t>
  </si>
  <si>
    <t>supplies to achieve competencies</t>
  </si>
  <si>
    <t>number of faculty for classroom instruction</t>
  </si>
  <si>
    <t>number of faculty for field internship coordination</t>
  </si>
  <si>
    <t>budget for faculty professional development</t>
  </si>
  <si>
    <t>Are adequate in size</t>
  </si>
  <si>
    <t>Have adequate lighting</t>
  </si>
  <si>
    <t>Contain adequate seating</t>
  </si>
  <si>
    <t>Have adequate ventilation (e.g., A/C, heat)</t>
  </si>
  <si>
    <t>5.</t>
  </si>
  <si>
    <t xml:space="preserve">B. </t>
  </si>
  <si>
    <t>Facilities offer an adequate number and variety of patient pathologies, ages, and procedures to meet clinical objectives</t>
  </si>
  <si>
    <t>Experience is of sufficient length to meet the clinical objectives</t>
  </si>
  <si>
    <t>Overall, the hospital clinical rotations provide similar opportunities to achieve required competencies for all students</t>
  </si>
  <si>
    <t>Program faculty are available to assist with clinical issues when needed</t>
  </si>
  <si>
    <t>Program faculty are available to assist with field internship issues when needed</t>
  </si>
  <si>
    <t>The student is prepared to be a team leader</t>
  </si>
  <si>
    <t>Reference materials are adequate to support assignments</t>
  </si>
  <si>
    <t>Marginal (M)</t>
  </si>
  <si>
    <t>Provides budget provides sufficient …</t>
  </si>
  <si>
    <t>equipment to achieve competencies</t>
  </si>
  <si>
    <t>6.</t>
  </si>
  <si>
    <t>number of faculty for clinical coordination</t>
  </si>
  <si>
    <t xml:space="preserve">FACILITES </t>
  </si>
  <si>
    <t>Field internship preceptors are sufficiently knowledgeable to provide instruction and mentoring</t>
  </si>
  <si>
    <t>NA</t>
  </si>
  <si>
    <t>facilitate learning and interact with students in the classroom</t>
  </si>
  <si>
    <t>facilitate learning and interact with students in the laboratory</t>
  </si>
  <si>
    <t>provide supervision / coordination in the hospital clinical setting</t>
  </si>
  <si>
    <t>provide supervision / coordination in the field internship</t>
  </si>
  <si>
    <t>for classroom instruction</t>
  </si>
  <si>
    <t>for laboratory instruction</t>
  </si>
  <si>
    <t>Faculty effectively communicate and support student learning</t>
  </si>
  <si>
    <t>Faculty assist me with my academic needs</t>
  </si>
  <si>
    <t>I know who the Medical Director is</t>
  </si>
  <si>
    <t>MEDICAL DIRECTOR</t>
  </si>
  <si>
    <t>The Medical Director interacts with students</t>
  </si>
  <si>
    <t>Admissions personnel provide adeqate assistance as needed</t>
  </si>
  <si>
    <t>Staff / faculty provide adequate and timely academic advising as needed</t>
  </si>
  <si>
    <t>CURRICULUM …</t>
  </si>
  <si>
    <t>Personnel assist me with my questions reguarding Program finaincial obligations</t>
  </si>
  <si>
    <t>Support services for financial aids / scholarship is offered (where either is available)</t>
  </si>
  <si>
    <t>CLASSROOMS …</t>
  </si>
  <si>
    <t>LABORATORY facilites are …</t>
  </si>
  <si>
    <t>are adequate in size</t>
  </si>
  <si>
    <t>have adequate lighting</t>
  </si>
  <si>
    <t>contain adequate seating</t>
  </si>
  <si>
    <t>have adequate ventilation (eg., A/C, heat)</t>
  </si>
  <si>
    <r>
      <t xml:space="preserve">equipped with the amount and variety of </t>
    </r>
    <r>
      <rPr>
        <b/>
        <sz val="10"/>
        <rFont val="Arial"/>
        <family val="2"/>
      </rPr>
      <t>supplies</t>
    </r>
    <r>
      <rPr>
        <sz val="10"/>
        <rFont val="Arial"/>
        <family val="2"/>
      </rPr>
      <t xml:space="preserve"> necessary to perform required laboratory activities</t>
    </r>
  </si>
  <si>
    <r>
      <t xml:space="preserve">equipped with the amount and variety of </t>
    </r>
    <r>
      <rPr>
        <b/>
        <sz val="10"/>
        <rFont val="Arial"/>
        <family val="2"/>
      </rPr>
      <t>equipment</t>
    </r>
    <r>
      <rPr>
        <sz val="10"/>
        <rFont val="Arial"/>
        <family val="2"/>
      </rPr>
      <t xml:space="preserve"> necessary to perform required laboratory activities</t>
    </r>
  </si>
  <si>
    <t>Overall, the hospital clinical rotations provide similar opportunities to achieve required competenceis for all students.</t>
  </si>
  <si>
    <t>I felt prepared to be a team leader</t>
  </si>
  <si>
    <t>Technology / computer resources / access are available and adequate</t>
  </si>
  <si>
    <t>VI. FACILITIES</t>
  </si>
  <si>
    <t>IX. LEARNING RESOURCES</t>
  </si>
  <si>
    <t>A6</t>
  </si>
  <si>
    <t xml:space="preserve">VI. FACILITES </t>
  </si>
  <si>
    <t>Staff/faculty provide adequate and timely academic advising as needed</t>
  </si>
  <si>
    <t xml:space="preserve">A.
</t>
  </si>
  <si>
    <t xml:space="preserve">B.
</t>
  </si>
  <si>
    <t xml:space="preserve">C.
</t>
  </si>
  <si>
    <t xml:space="preserve">D.
</t>
  </si>
  <si>
    <t xml:space="preserve">1
</t>
  </si>
  <si>
    <t xml:space="preserve">3
</t>
  </si>
  <si>
    <t xml:space="preserve">4
</t>
  </si>
  <si>
    <t xml:space="preserve">1
</t>
  </si>
  <si>
    <t xml:space="preserve">2
</t>
  </si>
  <si>
    <t>Not Sufficient (NS)</t>
  </si>
  <si>
    <t>Suffient (S)</t>
  </si>
  <si>
    <t xml:space="preserve">2.
</t>
  </si>
  <si>
    <t xml:space="preserve">3.
</t>
  </si>
  <si>
    <t xml:space="preserve">4.
</t>
  </si>
  <si>
    <t xml:space="preserve">1.
</t>
  </si>
  <si>
    <t xml:space="preserve">1.
</t>
  </si>
  <si>
    <t>Sufficient (S)</t>
  </si>
  <si>
    <t>Yes (Y)</t>
  </si>
  <si>
    <t>No (N)</t>
  </si>
  <si>
    <t>NS  -  M  -  S</t>
  </si>
  <si>
    <t>Is appropriately sequenced to allow learning to occur and applied from the classroom through the laboratory, clinical experiences, to the capstone field internship</t>
  </si>
  <si>
    <t>At a minimum, programs are required to use the survey items contained in the Student Resource Survey and the Program Personnel Resource Survey.</t>
  </si>
  <si>
    <t>Fulfill responsibilities specified in accreditation Standard III.B.2.a.</t>
  </si>
  <si>
    <t>Provide fiscal support for personnel, acquisition and maintenance of equipment/supplies, and faculty/staff continuing education.</t>
  </si>
  <si>
    <t>Provide adequate classroom, laboratory, and ancillary facilities for students and faculty.</t>
  </si>
  <si>
    <t>7.</t>
  </si>
  <si>
    <t>8.</t>
  </si>
  <si>
    <t>9.</t>
  </si>
  <si>
    <t>enter date here</t>
  </si>
  <si>
    <t>Provide a variety of field internship experiences to achieve the program goals and outcomes.</t>
  </si>
  <si>
    <t>Program Faculty Overall Average:</t>
  </si>
  <si>
    <t>Medical Director(s) Overall Average:</t>
  </si>
  <si>
    <t>Support Personnel Overall Average:</t>
  </si>
  <si>
    <t>Curriculum Overall Average:</t>
  </si>
  <si>
    <t>Finanacial Resources Overal Average:</t>
  </si>
  <si>
    <t>Facilities Overall Average:</t>
  </si>
  <si>
    <t>Clinical Resources Overall Average:</t>
  </si>
  <si>
    <t>Learning Resources Overall Average:</t>
  </si>
  <si>
    <t>CoAEMSP 
Program #:</t>
  </si>
  <si>
    <t>(the 600xxx number assigned by CoAEMSP)</t>
  </si>
  <si>
    <t>Medical Director Overall Average:</t>
  </si>
  <si>
    <t>Field Internship Resource Overall Average:</t>
  </si>
  <si>
    <t>Sponsor Name / Year:</t>
  </si>
  <si>
    <t>&lt;== Revise year 
        as needed</t>
  </si>
  <si>
    <t>Provide support personnel/services to ensure achievement of program goals and outcomes (e.g. admissions, advising, clerical)</t>
  </si>
  <si>
    <t>FACILITIES</t>
  </si>
  <si>
    <t>Provide a variety of clinical experiences to achieve the program goals and outcomes.</t>
  </si>
  <si>
    <t>LEARNING RESOURCES</t>
  </si>
  <si>
    <t xml:space="preserve">Link to access the forms available on the CoAEMSP website ===&gt;     </t>
  </si>
  <si>
    <t>CoAEMSP Forms Available</t>
  </si>
  <si>
    <t>Program Resource Survey-Students</t>
  </si>
  <si>
    <t>Additional Faculty Purpose(s) =&gt;</t>
  </si>
  <si>
    <t>Additional Medical Director Purpose(s) =&gt;</t>
  </si>
  <si>
    <t>Additional Personnel Purpose(s) =&gt;</t>
  </si>
  <si>
    <t>Additional Curriculum Purpose(s) =&gt;</t>
  </si>
  <si>
    <t>Additional Financial Purpose(s) =&gt;</t>
  </si>
  <si>
    <t>Additional Facillities Purpose(s) =&gt;</t>
  </si>
  <si>
    <t>Additional Clinical Resources Purpose(s) =&gt;</t>
  </si>
  <si>
    <t>Additional Field Internship Purpose(s) =&gt;</t>
  </si>
  <si>
    <t>Additional Learning Resources Purpose(s) =&gt;</t>
  </si>
  <si>
    <t>(e.g., m/d/yyyy)</t>
  </si>
  <si>
    <t>CoAEMSP
Program #:</t>
  </si>
  <si>
    <t>Current Accreditation Status:</t>
  </si>
  <si>
    <t>These worksheets contain locked cells</t>
  </si>
  <si>
    <t>Date RAM Completed:</t>
  </si>
  <si>
    <t>Number of Program Personnel Surveyed:</t>
  </si>
  <si>
    <t>Number of Students
Completing the Program:</t>
  </si>
  <si>
    <t>Number of Program Personnel 
Responded:</t>
  </si>
  <si>
    <t>The Advisory Committee is involved in both assessing the resources and reviewing the results, as well as, personnel and students from satellite locations (if applicable).</t>
  </si>
  <si>
    <t xml:space="preserve">                                            </t>
  </si>
  <si>
    <r>
      <t xml:space="preserve">This report is designed to complete the annual resource survey data [i.e., Program Resource Survey (PRS) - Program Personnel and Program Resource Survey (PRS) - Students] for the CoAEMSP using the tab(s) below.  Remember to also survey satellite location personnel and students.  Specific instructions for administering each survey are listed at the top of the surveys.  
Starting with the first completed survey, begin with cell </t>
    </r>
    <r>
      <rPr>
        <b/>
        <sz val="12"/>
        <color theme="9"/>
        <rFont val="Arial"/>
        <family val="2"/>
        <scheme val="minor"/>
      </rPr>
      <t>P3</t>
    </r>
    <r>
      <rPr>
        <sz val="12"/>
        <rFont val="Arial"/>
        <family val="2"/>
        <scheme val="minor"/>
      </rPr>
      <t xml:space="preserve"> in the first column and work down to record the ratings of </t>
    </r>
    <r>
      <rPr>
        <sz val="12"/>
        <color theme="9"/>
        <rFont val="Arial"/>
        <family val="2"/>
        <scheme val="minor"/>
      </rPr>
      <t>(N)</t>
    </r>
    <r>
      <rPr>
        <sz val="12"/>
        <rFont val="Arial"/>
        <family val="2"/>
        <scheme val="minor"/>
      </rPr>
      <t xml:space="preserve"> as </t>
    </r>
    <r>
      <rPr>
        <b/>
        <sz val="12"/>
        <rFont val="Arial"/>
        <family val="2"/>
        <scheme val="minor"/>
      </rPr>
      <t>No</t>
    </r>
    <r>
      <rPr>
        <sz val="12"/>
        <rFont val="Arial"/>
        <family val="2"/>
        <scheme val="minor"/>
      </rPr>
      <t xml:space="preserve">, </t>
    </r>
    <r>
      <rPr>
        <sz val="12"/>
        <color theme="9"/>
        <rFont val="Arial"/>
        <family val="2"/>
        <scheme val="minor"/>
      </rPr>
      <t xml:space="preserve">(Y) </t>
    </r>
    <r>
      <rPr>
        <sz val="12"/>
        <rFont val="Arial"/>
        <family val="2"/>
        <scheme val="minor"/>
      </rPr>
      <t xml:space="preserve">as </t>
    </r>
    <r>
      <rPr>
        <b/>
        <sz val="12"/>
        <rFont val="Arial"/>
        <family val="2"/>
        <scheme val="minor"/>
      </rPr>
      <t>Yes</t>
    </r>
    <r>
      <rPr>
        <sz val="12"/>
        <rFont val="Arial"/>
        <family val="2"/>
        <scheme val="minor"/>
      </rPr>
      <t xml:space="preserve">, or </t>
    </r>
    <r>
      <rPr>
        <sz val="12"/>
        <color theme="9"/>
        <rFont val="Arial"/>
        <family val="2"/>
        <scheme val="minor"/>
      </rPr>
      <t>(NA)</t>
    </r>
    <r>
      <rPr>
        <sz val="12"/>
        <rFont val="Arial"/>
        <family val="2"/>
        <scheme val="minor"/>
      </rPr>
      <t xml:space="preserve"> as</t>
    </r>
    <r>
      <rPr>
        <b/>
        <sz val="12"/>
        <rFont val="Arial"/>
        <family val="2"/>
        <scheme val="minor"/>
      </rPr>
      <t xml:space="preserve"> NA</t>
    </r>
    <r>
      <rPr>
        <sz val="12"/>
        <rFont val="Arial"/>
        <family val="2"/>
        <scheme val="minor"/>
      </rPr>
      <t xml:space="preserve"> .  Move back to the top of the next column </t>
    </r>
    <r>
      <rPr>
        <sz val="12"/>
        <color theme="9"/>
        <rFont val="Arial"/>
        <family val="2"/>
        <scheme val="minor"/>
      </rPr>
      <t>(</t>
    </r>
    <r>
      <rPr>
        <b/>
        <sz val="12"/>
        <color theme="9"/>
        <rFont val="Arial"/>
        <family val="2"/>
        <scheme val="minor"/>
      </rPr>
      <t>Q3</t>
    </r>
    <r>
      <rPr>
        <sz val="12"/>
        <color theme="9"/>
        <rFont val="Arial"/>
        <family val="2"/>
        <scheme val="minor"/>
      </rPr>
      <t>)</t>
    </r>
    <r>
      <rPr>
        <sz val="12"/>
        <rFont val="Arial"/>
        <family val="2"/>
        <scheme val="minor"/>
      </rPr>
      <t xml:space="preserve"> and repeat for each additional survey.  The results will be tabulated as you enter.  The PRS Student and PRS Personnel worksheets calculate a percentage for each question and an overall average for each of the ten content areas.  </t>
    </r>
    <r>
      <rPr>
        <b/>
        <sz val="12"/>
        <rFont val="Arial"/>
        <family val="2"/>
        <scheme val="minor"/>
      </rPr>
      <t>For each content area that receives a rating of LESS than 80%</t>
    </r>
    <r>
      <rPr>
        <sz val="12"/>
        <rFont val="Arial"/>
        <family val="2"/>
        <scheme val="minor"/>
      </rPr>
      <t xml:space="preserve">, the program must summarize the results and complete an analysis (Column E) and develop an action plan (Column F).  </t>
    </r>
    <r>
      <rPr>
        <b/>
        <sz val="12"/>
        <rFont val="Arial"/>
        <family val="2"/>
        <scheme val="minor"/>
      </rPr>
      <t>When results are above 80%</t>
    </r>
    <r>
      <rPr>
        <sz val="12"/>
        <rFont val="Arial"/>
        <family val="2"/>
        <scheme val="minor"/>
      </rPr>
      <t>, indicate the percentage for each type of survey in Column E and complete Column F by at least indicating "Continue to monitor".  Programs may write additional Purpose statements and/or add Measurement Systems for resource(s).  Programs are also responsible for internally addressing individual questions that do not meet the 80% cut score.</t>
    </r>
  </si>
  <si>
    <r>
      <t>The final row asks for the overall rating of the program.  The program is designed to accept</t>
    </r>
    <r>
      <rPr>
        <sz val="12"/>
        <color indexed="10"/>
        <rFont val="Arial"/>
        <family val="2"/>
        <scheme val="minor"/>
      </rPr>
      <t xml:space="preserve"> </t>
    </r>
    <r>
      <rPr>
        <b/>
        <sz val="12"/>
        <color theme="9"/>
        <rFont val="Arial"/>
        <family val="2"/>
        <scheme val="minor"/>
      </rPr>
      <t>NS</t>
    </r>
    <r>
      <rPr>
        <sz val="12"/>
        <rFont val="Arial"/>
        <family val="2"/>
        <scheme val="minor"/>
      </rPr>
      <t xml:space="preserve"> as </t>
    </r>
    <r>
      <rPr>
        <b/>
        <sz val="12"/>
        <rFont val="Arial"/>
        <family val="2"/>
        <scheme val="minor"/>
      </rPr>
      <t>Not Sufficient</t>
    </r>
    <r>
      <rPr>
        <sz val="12"/>
        <rFont val="Arial"/>
        <family val="2"/>
        <scheme val="minor"/>
      </rPr>
      <t xml:space="preserve">, </t>
    </r>
    <r>
      <rPr>
        <b/>
        <sz val="12"/>
        <color theme="9"/>
        <rFont val="Arial"/>
        <family val="2"/>
        <scheme val="minor"/>
      </rPr>
      <t>M</t>
    </r>
    <r>
      <rPr>
        <sz val="12"/>
        <color theme="9"/>
        <rFont val="Arial"/>
        <family val="2"/>
        <scheme val="minor"/>
      </rPr>
      <t xml:space="preserve"> </t>
    </r>
    <r>
      <rPr>
        <sz val="12"/>
        <rFont val="Arial"/>
        <family val="2"/>
        <scheme val="minor"/>
      </rPr>
      <t xml:space="preserve">as </t>
    </r>
    <r>
      <rPr>
        <b/>
        <sz val="12"/>
        <rFont val="Arial"/>
        <family val="2"/>
        <scheme val="minor"/>
      </rPr>
      <t>Marginal</t>
    </r>
    <r>
      <rPr>
        <sz val="12"/>
        <rFont val="Arial"/>
        <family val="2"/>
        <scheme val="minor"/>
      </rPr>
      <t xml:space="preserve">, and </t>
    </r>
    <r>
      <rPr>
        <b/>
        <sz val="12"/>
        <color theme="9"/>
        <rFont val="Arial"/>
        <family val="2"/>
        <scheme val="minor"/>
      </rPr>
      <t>S</t>
    </r>
    <r>
      <rPr>
        <sz val="12"/>
        <rFont val="Arial"/>
        <family val="2"/>
        <scheme val="minor"/>
      </rPr>
      <t xml:space="preserve"> as </t>
    </r>
    <r>
      <rPr>
        <b/>
        <sz val="12"/>
        <rFont val="Arial"/>
        <family val="2"/>
        <scheme val="minor"/>
      </rPr>
      <t>Sufficient</t>
    </r>
    <r>
      <rPr>
        <sz val="12"/>
        <rFont val="Arial"/>
        <family val="2"/>
        <scheme val="minor"/>
      </rPr>
      <t>.  This is case sensitive.  Applying CapsLock during this phase will make it work easier.  Be sure that if you have worked in the unprotected sheet that CapsLock has been turned off before setting the unlock password.</t>
    </r>
  </si>
  <si>
    <r>
      <t xml:space="preserve">To start a new survey, copy the tab at the bottom.  To assure order, move newer surveys to the left allowing older surveys to move right and off the tab line.  Rename the new tab, automatically labeled with the </t>
    </r>
    <r>
      <rPr>
        <b/>
        <sz val="12"/>
        <rFont val="Arial"/>
        <family val="2"/>
        <scheme val="minor"/>
      </rPr>
      <t>(2)</t>
    </r>
    <r>
      <rPr>
        <sz val="12"/>
        <rFont val="Arial"/>
        <family val="2"/>
        <scheme val="minor"/>
      </rPr>
      <t xml:space="preserve"> indicator by changing the year and deleting the (2).  Once copied, clear the results of the previous surveys by selecting the entire grid and hitting the delete key.</t>
    </r>
  </si>
  <si>
    <r>
      <t>The RAM is designed to autopopulate the "</t>
    </r>
    <r>
      <rPr>
        <b/>
        <sz val="12"/>
        <rFont val="Arial"/>
        <family val="2"/>
        <scheme val="minor"/>
      </rPr>
      <t>DATES OF MEASURE"</t>
    </r>
    <r>
      <rPr>
        <sz val="12"/>
        <rFont val="Arial"/>
        <family val="2"/>
        <scheme val="minor"/>
      </rPr>
      <t xml:space="preserve"> (Column D) once the information in Section 1 "</t>
    </r>
    <r>
      <rPr>
        <b/>
        <sz val="12"/>
        <rFont val="Arial"/>
        <family val="2"/>
        <scheme val="minor"/>
      </rPr>
      <t>FACULTY</t>
    </r>
    <r>
      <rPr>
        <sz val="12"/>
        <rFont val="Arial"/>
        <family val="2"/>
        <scheme val="minor"/>
      </rPr>
      <t>" is complete.  Columns (E) and (F) "</t>
    </r>
    <r>
      <rPr>
        <b/>
        <sz val="12"/>
        <rFont val="Arial"/>
        <family val="2"/>
        <scheme val="minor"/>
      </rPr>
      <t>RESULTS and ANALYSIS</t>
    </r>
    <r>
      <rPr>
        <sz val="12"/>
        <rFont val="Arial"/>
        <family val="2"/>
        <scheme val="minor"/>
      </rPr>
      <t>" and "</t>
    </r>
    <r>
      <rPr>
        <b/>
        <sz val="12"/>
        <rFont val="Arial"/>
        <family val="2"/>
        <scheme val="minor"/>
      </rPr>
      <t>ACTION PLAN / FOLLOW-UP</t>
    </r>
    <r>
      <rPr>
        <sz val="12"/>
        <rFont val="Arial"/>
        <family val="2"/>
        <scheme val="minor"/>
      </rPr>
      <t>" must be completed based on the results of the surveys.</t>
    </r>
  </si>
  <si>
    <r>
      <t xml:space="preserve">If you need to alter the worksheet (all except the RAM worksheet) you will need to unlock the cells.  Go to the review tab in the ribbon and select </t>
    </r>
    <r>
      <rPr>
        <b/>
        <i/>
        <sz val="12"/>
        <rFont val="Arial"/>
        <family val="2"/>
        <scheme val="minor"/>
      </rPr>
      <t>Unprotect Sheet</t>
    </r>
    <r>
      <rPr>
        <sz val="12"/>
        <rFont val="Arial"/>
        <family val="2"/>
        <scheme val="minor"/>
      </rPr>
      <t xml:space="preserve">.  The password is </t>
    </r>
    <r>
      <rPr>
        <sz val="12"/>
        <color theme="9"/>
        <rFont val="Arial"/>
        <family val="2"/>
        <scheme val="minor"/>
      </rPr>
      <t>unlock</t>
    </r>
    <r>
      <rPr>
        <sz val="12"/>
        <color indexed="10"/>
        <rFont val="Arial"/>
        <family val="2"/>
        <scheme val="minor"/>
      </rPr>
      <t xml:space="preserve"> </t>
    </r>
    <r>
      <rPr>
        <sz val="12"/>
        <rFont val="Arial"/>
        <family val="2"/>
        <scheme val="minor"/>
      </rPr>
      <t>(case sensitive).  When you have finished with your alterations, it will be important to relock the sheet to avoid loss or unintentional alterations to formulas.  Although you can use any password, unlock is the simplest and makes future use of this workbook more user friendly.</t>
    </r>
  </si>
  <si>
    <r>
      <t xml:space="preserve">                   Resource Assessment Matrix (RAM)
</t>
    </r>
    <r>
      <rPr>
        <b/>
        <sz val="9"/>
        <color theme="0"/>
        <rFont val="Arial"/>
        <family val="2"/>
      </rPr>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r>
  </si>
  <si>
    <r>
      <rPr>
        <b/>
        <sz val="10"/>
        <color theme="9"/>
        <rFont val="Arial"/>
        <family val="2"/>
      </rPr>
      <t xml:space="preserve">(B)
</t>
    </r>
    <r>
      <rPr>
        <b/>
        <sz val="10"/>
        <color rgb="FFC00000"/>
        <rFont val="Arial"/>
        <family val="2"/>
      </rPr>
      <t xml:space="preserve">
</t>
    </r>
    <r>
      <rPr>
        <b/>
        <sz val="10"/>
        <rFont val="Arial"/>
        <family val="2"/>
      </rPr>
      <t>PURPOSE(S)</t>
    </r>
    <r>
      <rPr>
        <sz val="10"/>
        <rFont val="Arial"/>
        <family val="2"/>
      </rPr>
      <t xml:space="preserve">
(Role(s) of the resource in the program)
</t>
    </r>
  </si>
  <si>
    <r>
      <rPr>
        <b/>
        <sz val="10"/>
        <color theme="9"/>
        <rFont val="Arial"/>
        <family val="2"/>
      </rPr>
      <t>(F)</t>
    </r>
    <r>
      <rPr>
        <b/>
        <sz val="10"/>
        <color rgb="FFC00000"/>
        <rFont val="Arial"/>
        <family val="2"/>
      </rPr>
      <t xml:space="preserve">
</t>
    </r>
    <r>
      <rPr>
        <b/>
        <sz val="10"/>
        <rFont val="Arial"/>
        <family val="2"/>
      </rPr>
      <t xml:space="preserve">
ACTION PLAN / FOLLOW UP</t>
    </r>
    <r>
      <rPr>
        <sz val="10"/>
        <rFont val="Arial"/>
        <family val="2"/>
      </rPr>
      <t xml:space="preserve">
(What is to be done and Due Date)
</t>
    </r>
  </si>
  <si>
    <t>Provide instruction, supervision, and timely assessments of student progress in meeting program requirements.
Work with advisory committee, administration, clinical/field internship affiliates and communities of interest to enhance the program.</t>
  </si>
  <si>
    <r>
      <rPr>
        <b/>
        <sz val="10"/>
        <color theme="9"/>
        <rFont val="Arial"/>
        <family val="2"/>
      </rPr>
      <t>(A)</t>
    </r>
    <r>
      <rPr>
        <b/>
        <sz val="10"/>
        <color rgb="FFC00000"/>
        <rFont val="Arial"/>
        <family val="2"/>
      </rPr>
      <t xml:space="preserve">
</t>
    </r>
    <r>
      <rPr>
        <sz val="10"/>
        <color rgb="FF000000"/>
        <rFont val="Arial"/>
        <family val="2"/>
      </rPr>
      <t xml:space="preserve">
</t>
    </r>
    <r>
      <rPr>
        <b/>
        <sz val="10"/>
        <color rgb="FF000000"/>
        <rFont val="Arial"/>
        <family val="2"/>
      </rPr>
      <t xml:space="preserve">RESOURCE
</t>
    </r>
  </si>
  <si>
    <r>
      <rPr>
        <b/>
        <sz val="10"/>
        <color theme="9"/>
        <rFont val="Arial"/>
        <family val="2"/>
      </rPr>
      <t>(C)</t>
    </r>
    <r>
      <rPr>
        <sz val="10"/>
        <rFont val="Arial"/>
        <family val="2"/>
      </rPr>
      <t xml:space="preserve">
</t>
    </r>
    <r>
      <rPr>
        <b/>
        <sz val="10"/>
        <rFont val="Arial"/>
        <family val="2"/>
      </rPr>
      <t xml:space="preserve">
MEASUREMENT SYSTEM</t>
    </r>
    <r>
      <rPr>
        <sz val="10"/>
        <rFont val="Arial"/>
        <family val="2"/>
      </rPr>
      <t xml:space="preserve">
(types of measurements)</t>
    </r>
  </si>
  <si>
    <r>
      <rPr>
        <b/>
        <sz val="10"/>
        <color theme="9"/>
        <rFont val="Arial"/>
        <family val="2"/>
      </rPr>
      <t xml:space="preserve">(D)
</t>
    </r>
    <r>
      <rPr>
        <b/>
        <sz val="10"/>
        <rFont val="Arial"/>
        <family val="2"/>
      </rPr>
      <t xml:space="preserve">
DATE (S) OF MEASUREMENT</t>
    </r>
    <r>
      <rPr>
        <sz val="10"/>
        <rFont val="Arial"/>
        <family val="2"/>
      </rPr>
      <t xml:space="preserve">
</t>
    </r>
    <r>
      <rPr>
        <sz val="8"/>
        <rFont val="Arial"/>
        <family val="2"/>
      </rPr>
      <t>(the time during the year when data is collected  (e.g., month(s))</t>
    </r>
  </si>
  <si>
    <r>
      <rPr>
        <b/>
        <sz val="10"/>
        <color theme="9"/>
        <rFont val="Arial"/>
        <family val="2"/>
      </rPr>
      <t xml:space="preserve">(E)
</t>
    </r>
    <r>
      <rPr>
        <b/>
        <sz val="10"/>
        <rFont val="Arial"/>
        <family val="2"/>
      </rPr>
      <t xml:space="preserve">
RESULTS and ANALYSIS</t>
    </r>
    <r>
      <rPr>
        <sz val="10"/>
        <rFont val="Arial"/>
        <family val="2"/>
      </rPr>
      <t xml:space="preserve">
(Include the </t>
    </r>
    <r>
      <rPr>
        <b/>
        <sz val="10"/>
        <rFont val="Arial"/>
        <family val="2"/>
      </rPr>
      <t>overall average [%]</t>
    </r>
    <r>
      <rPr>
        <sz val="10"/>
        <rFont val="Arial"/>
        <family val="2"/>
      </rPr>
      <t xml:space="preserve"> from each Resource category. For each Resource category below 80%, 
complete Column F)</t>
    </r>
  </si>
  <si>
    <t>1. Program Resource Survey - Program Personnel</t>
  </si>
  <si>
    <t>2. Program Resource Survey - Students</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</si>
  <si>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</si>
  <si>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Program Level:</t>
  </si>
  <si>
    <t>Name of 
Program Sponsor:</t>
  </si>
  <si>
    <r>
      <rPr>
        <sz val="10"/>
        <rFont val="Arial"/>
        <family val="2"/>
      </rPr>
      <t>B.</t>
    </r>
    <r>
      <rPr>
        <b/>
        <sz val="10"/>
        <rFont val="Arial"/>
        <family val="2"/>
      </rPr>
      <t xml:space="preserve"> </t>
    </r>
  </si>
  <si>
    <t>Supplemental instructional support and services is available as needed</t>
  </si>
  <si>
    <t>adequately covers the necessary cognitive content for the entry-level profession</t>
  </si>
  <si>
    <t>adequately covers the necessary skill and simulation activities for the entry-level profession</t>
  </si>
  <si>
    <t>includes relevant and necessary hospital and field internship experiences for the entry-level profession</t>
  </si>
  <si>
    <t xml:space="preserve">
D.
</t>
  </si>
  <si>
    <t>is appropriately sequenced to allow learning to occur and applied from the classroon through the laboratory, clinical experiences, to the capstone field internship</t>
  </si>
  <si>
    <t>have adequate instructional equipment and technology</t>
  </si>
  <si>
    <t>of adequate size and configurtion for activities that prepare students to perform effectively in the hospital clinical and field internship experiences</t>
  </si>
  <si>
    <t>The number of faculty is adequate…</t>
  </si>
  <si>
    <t>CLINICAL ROTATIONS</t>
  </si>
  <si>
    <t>CLINICAL INSTRUCTION</t>
  </si>
  <si>
    <t>Orientation to assigned hospital clinical unit(s) is/are adequate</t>
  </si>
  <si>
    <t>Hospital clinical staff are suffieciently knowledgeable to provide supervision</t>
  </si>
  <si>
    <t>Staff are consistent in their evaluation of student performance</t>
  </si>
  <si>
    <t>FIELD RESOURCES</t>
  </si>
  <si>
    <t>Field Experience</t>
  </si>
  <si>
    <t>The field agencies provide an adequate number and variety of patient  ages, pathologies, and procedures to meet the field experience objectives and minimum competencies</t>
  </si>
  <si>
    <t>The field experience is of sufficient length to meet the objectives and minimum competencies</t>
  </si>
  <si>
    <t>Overall, the field experience rotations provide similar opportunities to develop competencies for all students</t>
  </si>
  <si>
    <t>Capstone Field Internship</t>
  </si>
  <si>
    <t>Training of the EMS capstone field internship preceptor is adequate</t>
  </si>
  <si>
    <t>Capstone field internship preceptors are sufficeintly knowledgeable to provide instruction and mentoring</t>
  </si>
  <si>
    <t>Capstone field Internship preceptors are consistent in their evaluation of student performance</t>
  </si>
  <si>
    <t>Instructional resources are adequate</t>
  </si>
  <si>
    <t>Technology support is available as needed</t>
  </si>
  <si>
    <t>II. MEDICAL DIRECTOR</t>
  </si>
  <si>
    <t>VIII. FIELD RESOURCES</t>
  </si>
  <si>
    <t xml:space="preserve">keep the Advisory Committee informed of program status and changes </t>
  </si>
  <si>
    <t xml:space="preserve">support students in their educational development </t>
  </si>
  <si>
    <r>
      <t>MEDICAL DIRECTOR</t>
    </r>
    <r>
      <rPr>
        <b/>
        <sz val="8"/>
        <rFont val="Arial"/>
        <family val="2"/>
      </rPr>
      <t xml:space="preserve">  (Completed by Program Faculty and Advisory Committee)</t>
    </r>
  </si>
  <si>
    <t>Adequately covers the necessary cognitive content for the entry-level profession</t>
  </si>
  <si>
    <t>Adequately covers the necessary skill and simulation activities for the entry-level profession</t>
  </si>
  <si>
    <t>Includes relevant and necessary hospital and field internship experiences for the entry-level profession</t>
  </si>
  <si>
    <t>Have adequate instructional equipment and technology</t>
  </si>
  <si>
    <t>Classrooms</t>
  </si>
  <si>
    <t>Laboratory facilities are ….</t>
  </si>
  <si>
    <t>of adequate size and configuration for activities that prepare students to perform effectively in the hospital clinical and field internship experiences</t>
  </si>
  <si>
    <t>Clinical Resources</t>
  </si>
  <si>
    <t>Clinical Rotations</t>
  </si>
  <si>
    <t>Clinical Instruction</t>
  </si>
  <si>
    <t>Hospital clinical staff are sufficiently knowledgeable to provide supervision</t>
  </si>
  <si>
    <t>Field Resources</t>
  </si>
  <si>
    <t>The field agencies provide an adequate number and variety of patient ages, pathologies, and procedures to meet the field experience objectives and minimum competencies.</t>
  </si>
  <si>
    <t>Capstone field internship preceptors are consistent in their evaluation of student performance</t>
  </si>
  <si>
    <t>Technology/computer resources/access are available and adequate</t>
  </si>
  <si>
    <t>VII.  CLINICAL RESOURCES</t>
  </si>
  <si>
    <t>Field Resources Overall Average:</t>
  </si>
  <si>
    <r>
      <t xml:space="preserve">Report Headers can be customized for the specific school and program.  Complete the shaded cells below (Program Number and Program Sponsor Name) and they will auto populate on your forms.  </t>
    </r>
    <r>
      <rPr>
        <b/>
        <sz val="12"/>
        <rFont val="Arial"/>
        <family val="2"/>
        <scheme val="minor"/>
      </rPr>
      <t>Be sure to add the date the surveys were conducted at the top of each of the survey tabs.</t>
    </r>
  </si>
  <si>
    <t>Revised 2024.11</t>
  </si>
  <si>
    <t>Number of Student Survey 
Responses:</t>
  </si>
  <si>
    <t>Type in Date Here</t>
  </si>
  <si>
    <t xml:space="preserve">
Type in Date Here
</t>
  </si>
  <si>
    <t>Type in Action Plan / Follow Up Here</t>
  </si>
  <si>
    <t>Number of Advisory 
Committee Surveyed:</t>
  </si>
  <si>
    <t>Number of Advisory 
Committee Responded:</t>
  </si>
  <si>
    <t>Program Resource Survey-Personnel</t>
  </si>
  <si>
    <t>Paramedic</t>
  </si>
  <si>
    <t>Accordance Community College</t>
  </si>
  <si>
    <t>Continuing Accreditation</t>
  </si>
  <si>
    <t>na</t>
  </si>
  <si>
    <t>y</t>
  </si>
  <si>
    <t>M</t>
  </si>
  <si>
    <t>S</t>
  </si>
  <si>
    <t>N</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</si>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</sst>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font>
    <font>
      <sz val="10"/>
      <name val="Arial"/>
      <family val="2"/>
    </font>
    <font>
      <b/>
      <sz val="10"/>
      <name val="Arial"/>
      <family val="2"/>
    </font>
    <font>
      <sz val="8"/>
      <name val="Arial"/>
      <family val="2"/>
    </font>
    <font>
      <sz val="10"/>
      <name val="Arial"/>
      <family val="2"/>
    </font>
    <font>
      <sz val="12"/>
      <name val="Arial"/>
      <family val="2"/>
    </font>
    <font>
      <b/>
      <sz val="12"/>
      <name val="Arial"/>
      <family val="2"/>
    </font>
    <font>
      <b/>
      <sz val="8"/>
      <name val="Arial"/>
      <family val="2"/>
    </font>
    <font>
      <b/>
      <sz val="16"/>
      <name val="Arial"/>
      <family val="2"/>
    </font>
    <font>
      <sz val="10"/>
      <color theme="0"/>
      <name val="Arial"/>
      <family val="2"/>
    </font>
    <font>
      <b/>
      <sz val="14"/>
      <color theme="0"/>
      <name val="Arial"/>
      <family val="2"/>
    </font>
    <font>
      <sz val="12"/>
      <color theme="0"/>
      <name val="Arial"/>
      <family val="2"/>
    </font>
    <font>
      <sz val="9"/>
      <color indexed="81"/>
      <name val="Tahoma"/>
      <family val="2"/>
    </font>
    <font>
      <b/>
      <sz val="9"/>
      <color indexed="81"/>
      <name val="Tahoma"/>
      <family val="2"/>
    </font>
    <font>
      <b/>
      <sz val="11"/>
      <color theme="1"/>
      <name val="Arial"/>
      <family val="2"/>
      <scheme val="minor"/>
    </font>
    <font>
      <sz val="14"/>
      <color theme="0"/>
      <name val="Arial"/>
      <family val="2"/>
    </font>
    <font>
      <sz val="10"/>
      <color rgb="FF000080"/>
      <name val="Arial"/>
      <family val="2"/>
    </font>
    <font>
      <u/>
      <sz val="11"/>
      <color theme="10"/>
      <name val="Arial"/>
      <family val="2"/>
      <scheme val="minor"/>
    </font>
    <font>
      <sz val="10"/>
      <color theme="1"/>
      <name val="Arial"/>
      <family val="2"/>
    </font>
    <font>
      <b/>
      <sz val="10"/>
      <color rgb="FFC00000"/>
      <name val="Arial"/>
      <family val="2"/>
    </font>
    <font>
      <sz val="8"/>
      <color theme="1"/>
      <name val="Arial"/>
      <family val="2"/>
    </font>
    <font>
      <sz val="9"/>
      <color theme="1"/>
      <name val="Arial"/>
      <family val="2"/>
    </font>
    <font>
      <sz val="11"/>
      <color rgb="FF0070C0"/>
      <name val="Arial"/>
      <family val="2"/>
      <scheme val="minor"/>
    </font>
    <font>
      <b/>
      <sz val="11"/>
      <name val="Arial"/>
      <family val="2"/>
    </font>
    <font>
      <sz val="11"/>
      <color theme="0"/>
      <name val="Arial"/>
      <family val="2"/>
    </font>
    <font>
      <b/>
      <sz val="12"/>
      <color rgb="FF0070C0"/>
      <name val="Arial"/>
      <family val="2"/>
    </font>
    <font>
      <b/>
      <sz val="18"/>
      <color rgb="FF0070C0"/>
      <name val="Arial"/>
      <family val="2"/>
    </font>
    <font>
      <b/>
      <sz val="18"/>
      <name val="Arial"/>
      <family val="2"/>
    </font>
    <font>
      <b/>
      <sz val="10"/>
      <color theme="0" tint="-0.34998626667073579"/>
      <name val="Arial"/>
      <family val="2"/>
    </font>
    <font>
      <sz val="10"/>
      <name val="Arial"/>
      <family val="2"/>
      <scheme val="minor"/>
    </font>
    <font>
      <sz val="10"/>
      <color rgb="FFFF0000"/>
      <name val="Arial"/>
      <family val="2"/>
    </font>
    <font>
      <b/>
      <sz val="16"/>
      <color theme="0"/>
      <name val="Arial"/>
      <family val="2"/>
      <scheme val="minor"/>
    </font>
    <font>
      <b/>
      <sz val="14"/>
      <name val="Arial"/>
      <family val="2"/>
      <scheme val="minor"/>
    </font>
    <font>
      <sz val="14"/>
      <name val="Arial"/>
      <family val="2"/>
      <scheme val="minor"/>
    </font>
    <font>
      <sz val="12"/>
      <name val="Arial"/>
      <family val="2"/>
      <scheme val="minor"/>
    </font>
    <font>
      <sz val="12"/>
      <color theme="9"/>
      <name val="Arial"/>
      <family val="2"/>
      <scheme val="minor"/>
    </font>
    <font>
      <b/>
      <sz val="12"/>
      <name val="Arial"/>
      <family val="2"/>
      <scheme val="minor"/>
    </font>
    <font>
      <b/>
      <sz val="11"/>
      <color theme="8"/>
      <name val="Arial"/>
      <family val="2"/>
      <scheme val="minor"/>
    </font>
    <font>
      <b/>
      <sz val="11"/>
      <color rgb="FF0070C0"/>
      <name val="Arial"/>
      <family val="2"/>
      <scheme val="minor"/>
    </font>
    <font>
      <b/>
      <sz val="12"/>
      <color theme="9"/>
      <name val="Arial"/>
      <family val="2"/>
      <scheme val="minor"/>
    </font>
    <font>
      <sz val="12"/>
      <color indexed="10"/>
      <name val="Arial"/>
      <family val="2"/>
      <scheme val="minor"/>
    </font>
    <font>
      <b/>
      <i/>
      <sz val="12"/>
      <name val="Arial"/>
      <family val="2"/>
      <scheme val="minor"/>
    </font>
    <font>
      <b/>
      <sz val="18"/>
      <color theme="0"/>
      <name val="Arial"/>
      <family val="2"/>
    </font>
    <font>
      <b/>
      <sz val="9"/>
      <color theme="0"/>
      <name val="Arial"/>
      <family val="2"/>
    </font>
    <font>
      <b/>
      <sz val="16"/>
      <color theme="8"/>
      <name val="Arial"/>
      <family val="2"/>
    </font>
    <font>
      <b/>
      <sz val="9"/>
      <color rgb="FF000000"/>
      <name val="Tahoma"/>
      <family val="2"/>
    </font>
    <font>
      <sz val="9"/>
      <color rgb="FF000000"/>
      <name val="Tahoma"/>
      <family val="2"/>
    </font>
    <font>
      <sz val="10"/>
      <color theme="9"/>
      <name val="Arial"/>
      <family val="2"/>
    </font>
    <font>
      <b/>
      <sz val="10"/>
      <color theme="9"/>
      <name val="Arial"/>
      <family val="2"/>
    </font>
    <font>
      <sz val="10"/>
      <color rgb="FF000000"/>
      <name val="Arial"/>
      <family val="2"/>
    </font>
    <font>
      <sz val="8"/>
      <color rgb="FF000000"/>
      <name val="Arial"/>
      <family val="2"/>
    </font>
    <font>
      <sz val="9"/>
      <color rgb="FF000000"/>
      <name val="Arial"/>
      <family val="2"/>
    </font>
    <font>
      <b/>
      <sz val="10"/>
      <color rgb="FF000000"/>
      <name val="Arial"/>
      <family val="2"/>
    </font>
    <font>
      <b/>
      <sz val="10"/>
      <color theme="0"/>
      <name val="Arial"/>
      <family val="2"/>
    </font>
    <font>
      <sz val="11"/>
      <color theme="1"/>
      <name val="Arial"/>
      <family val="2"/>
    </font>
    <font>
      <sz val="11"/>
      <color rgb="FF008000"/>
      <name val="Arial"/>
      <family val="2"/>
    </font>
    <font>
      <b/>
      <sz val="10"/>
      <color rgb="FF0070C0"/>
      <name val="Arial"/>
      <family val="2"/>
    </font>
    <font>
      <sz val="9"/>
      <color indexed="81"/>
      <name val="Tahoma"/>
      <charset val="1"/>
    </font>
    <font>
      <b/>
      <sz val="9"/>
      <color indexed="81"/>
      <name val="Tahoma"/>
      <charset val="1"/>
    </font>
    <font>
      <b/>
      <sz val="20"/>
      <color rgb="FFC00000"/>
      <name val="Arial"/>
      <family val="2"/>
    </font>
    <font>
      <b/>
      <sz val="14"/>
      <color rgb="FFC00000"/>
      <name val="Arial"/>
      <family val="2"/>
    </font>
  </fonts>
  <fills count="19">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79998168889431442"/>
        <bgColor indexed="64"/>
      </patternFill>
    </fill>
    <fill>
      <patternFill patternType="solid">
        <fgColor rgb="FF0070C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1" tint="0.34998626667073579"/>
        <bgColor indexed="64"/>
      </patternFill>
    </fill>
    <fill>
      <patternFill patternType="solid">
        <fgColor rgb="FFFCE4D6"/>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2"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1" fillId="0" borderId="0"/>
  </cellStyleXfs>
  <cellXfs count="436">
    <xf numFmtId="0" fontId="0" fillId="0" borderId="0" xfId="0"/>
    <xf numFmtId="0" fontId="0" fillId="0" borderId="0" xfId="0" applyAlignment="1">
      <alignment horizontal="center"/>
    </xf>
    <xf numFmtId="0" fontId="2" fillId="0" borderId="0" xfId="0" applyFont="1" applyAlignment="1">
      <alignment horizontal="left"/>
    </xf>
    <xf numFmtId="0" fontId="4" fillId="0" borderId="0" xfId="0" applyFont="1" applyAlignment="1">
      <alignment horizontal="center"/>
    </xf>
    <xf numFmtId="0" fontId="4" fillId="0" borderId="0" xfId="0" applyFont="1"/>
    <xf numFmtId="0" fontId="4" fillId="0" borderId="0" xfId="0" applyFont="1" applyAlignment="1">
      <alignment horizontal="left"/>
    </xf>
    <xf numFmtId="0" fontId="6" fillId="0" borderId="0" xfId="0" applyFont="1"/>
    <xf numFmtId="1" fontId="0" fillId="0" borderId="0" xfId="0" applyNumberFormat="1" applyAlignment="1">
      <alignment horizontal="center"/>
    </xf>
    <xf numFmtId="0" fontId="5" fillId="0" borderId="0" xfId="0" applyFont="1"/>
    <xf numFmtId="2"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0" fillId="0" borderId="0" xfId="0" applyAlignment="1">
      <alignment horizontal="left"/>
    </xf>
    <xf numFmtId="0" fontId="6" fillId="0" borderId="0" xfId="0" applyFont="1" applyAlignment="1">
      <alignment horizontal="left"/>
    </xf>
    <xf numFmtId="0" fontId="3" fillId="0" borderId="0" xfId="0" applyFont="1" applyAlignment="1">
      <alignment horizontal="center"/>
    </xf>
    <xf numFmtId="2" fontId="2" fillId="2" borderId="12" xfId="0" applyNumberFormat="1" applyFont="1" applyFill="1" applyBorder="1" applyAlignment="1">
      <alignment horizontal="center"/>
    </xf>
    <xf numFmtId="0" fontId="2" fillId="0" borderId="0" xfId="0" applyFont="1" applyAlignment="1">
      <alignment horizontal="right"/>
    </xf>
    <xf numFmtId="2" fontId="2" fillId="2" borderId="14" xfId="0" applyNumberFormat="1" applyFont="1" applyFill="1" applyBorder="1" applyAlignment="1">
      <alignment horizontal="center"/>
    </xf>
    <xf numFmtId="2" fontId="2" fillId="2" borderId="8" xfId="0" applyNumberFormat="1" applyFont="1" applyFill="1" applyBorder="1" applyAlignment="1">
      <alignment horizontal="center"/>
    </xf>
    <xf numFmtId="0" fontId="0" fillId="3" borderId="0" xfId="0" applyFill="1" applyAlignment="1">
      <alignment horizontal="center"/>
    </xf>
    <xf numFmtId="0" fontId="0" fillId="4" borderId="0" xfId="0" applyFill="1" applyAlignment="1">
      <alignment horizontal="center"/>
    </xf>
    <xf numFmtId="0" fontId="2" fillId="6" borderId="0" xfId="0" applyFont="1" applyFill="1" applyAlignment="1">
      <alignment horizontal="left"/>
    </xf>
    <xf numFmtId="0" fontId="0" fillId="6" borderId="0" xfId="0" applyFill="1" applyAlignment="1">
      <alignment horizontal="center"/>
    </xf>
    <xf numFmtId="2" fontId="0" fillId="6" borderId="0" xfId="0" applyNumberFormat="1" applyFill="1" applyAlignment="1">
      <alignment horizontal="center"/>
    </xf>
    <xf numFmtId="0" fontId="4" fillId="6" borderId="0" xfId="0" applyFont="1" applyFill="1" applyAlignment="1">
      <alignment horizontal="center"/>
    </xf>
    <xf numFmtId="0" fontId="2" fillId="7" borderId="0" xfId="0" applyFont="1" applyFill="1" applyAlignment="1">
      <alignment horizontal="left"/>
    </xf>
    <xf numFmtId="0" fontId="0" fillId="7" borderId="0" xfId="0" applyFill="1" applyAlignment="1">
      <alignment horizontal="center"/>
    </xf>
    <xf numFmtId="2" fontId="0" fillId="7" borderId="0" xfId="0" applyNumberFormat="1" applyFill="1" applyAlignment="1">
      <alignment horizontal="center"/>
    </xf>
    <xf numFmtId="0" fontId="4" fillId="7" borderId="0" xfId="0" applyFont="1" applyFill="1" applyAlignment="1">
      <alignment horizontal="center"/>
    </xf>
    <xf numFmtId="2" fontId="2" fillId="7" borderId="14" xfId="0" applyNumberFormat="1" applyFont="1" applyFill="1" applyBorder="1" applyAlignment="1">
      <alignment horizontal="center"/>
    </xf>
    <xf numFmtId="2" fontId="2" fillId="7" borderId="8" xfId="0" applyNumberFormat="1" applyFont="1" applyFill="1" applyBorder="1" applyAlignment="1">
      <alignment horizontal="center"/>
    </xf>
    <xf numFmtId="2" fontId="2" fillId="7" borderId="9" xfId="0" applyNumberFormat="1" applyFont="1" applyFill="1" applyBorder="1" applyAlignment="1">
      <alignment horizontal="center"/>
    </xf>
    <xf numFmtId="0" fontId="2" fillId="4" borderId="0" xfId="0" applyFont="1" applyFill="1" applyAlignment="1">
      <alignment horizontal="left"/>
    </xf>
    <xf numFmtId="2" fontId="0" fillId="4" borderId="0" xfId="0" applyNumberFormat="1" applyFill="1" applyAlignment="1">
      <alignment horizontal="center"/>
    </xf>
    <xf numFmtId="0" fontId="2" fillId="3" borderId="0" xfId="0" applyFont="1" applyFill="1" applyAlignment="1">
      <alignment horizontal="left"/>
    </xf>
    <xf numFmtId="2" fontId="0" fillId="3" borderId="0" xfId="0" applyNumberFormat="1" applyFill="1" applyAlignment="1">
      <alignment horizontal="center"/>
    </xf>
    <xf numFmtId="2" fontId="2" fillId="3" borderId="8" xfId="0" applyNumberFormat="1" applyFont="1" applyFill="1" applyBorder="1" applyAlignment="1">
      <alignment horizontal="center"/>
    </xf>
    <xf numFmtId="0" fontId="0" fillId="0" borderId="1" xfId="0" applyBorder="1" applyAlignment="1" applyProtection="1">
      <alignment horizontal="center"/>
      <protection locked="0"/>
    </xf>
    <xf numFmtId="0" fontId="1" fillId="0" borderId="0" xfId="0" applyFont="1" applyAlignment="1">
      <alignment horizontal="left"/>
    </xf>
    <xf numFmtId="49" fontId="1" fillId="0" borderId="0" xfId="0" applyNumberFormat="1" applyFont="1" applyAlignment="1">
      <alignment horizontal="left"/>
    </xf>
    <xf numFmtId="0" fontId="1" fillId="0" borderId="0" xfId="0" applyFont="1"/>
    <xf numFmtId="0" fontId="1" fillId="0" borderId="10" xfId="0" applyFont="1" applyBorder="1" applyAlignment="1">
      <alignment horizontal="left"/>
    </xf>
    <xf numFmtId="0" fontId="1" fillId="0" borderId="10" xfId="0" applyFont="1" applyBorder="1"/>
    <xf numFmtId="0" fontId="1" fillId="0" borderId="0" xfId="0" applyFont="1" applyAlignment="1">
      <alignment horizontal="center"/>
    </xf>
    <xf numFmtId="0" fontId="4" fillId="0" borderId="1" xfId="0" applyFont="1" applyBorder="1" applyAlignment="1" applyProtection="1">
      <alignment horizontal="center"/>
      <protection locked="0"/>
    </xf>
    <xf numFmtId="1" fontId="0" fillId="0" borderId="14"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1" fontId="0" fillId="2" borderId="14" xfId="0" applyNumberFormat="1" applyFill="1" applyBorder="1" applyAlignment="1">
      <alignment horizontal="center"/>
    </xf>
    <xf numFmtId="0" fontId="1" fillId="7" borderId="0" xfId="0" applyFont="1" applyFill="1" applyAlignment="1">
      <alignment horizontal="center"/>
    </xf>
    <xf numFmtId="0" fontId="1" fillId="4" borderId="0" xfId="0" applyFont="1" applyFill="1" applyAlignment="1">
      <alignment horizontal="center"/>
    </xf>
    <xf numFmtId="0" fontId="1" fillId="3" borderId="0" xfId="0" applyFont="1" applyFill="1" applyAlignment="1">
      <alignment horizontal="center"/>
    </xf>
    <xf numFmtId="1" fontId="0" fillId="3" borderId="6" xfId="0" applyNumberFormat="1" applyFill="1" applyBorder="1" applyAlignment="1">
      <alignment horizontal="center"/>
    </xf>
    <xf numFmtId="1" fontId="0" fillId="4" borderId="6" xfId="0" applyNumberFormat="1" applyFill="1" applyBorder="1" applyAlignment="1">
      <alignment horizontal="center"/>
    </xf>
    <xf numFmtId="1" fontId="1" fillId="7" borderId="14" xfId="0" applyNumberFormat="1" applyFont="1" applyFill="1" applyBorder="1" applyAlignment="1">
      <alignment horizontal="center"/>
    </xf>
    <xf numFmtId="1" fontId="1" fillId="7" borderId="8" xfId="0" applyNumberFormat="1" applyFont="1" applyFill="1" applyBorder="1" applyAlignment="1">
      <alignment horizontal="center"/>
    </xf>
    <xf numFmtId="1" fontId="1" fillId="7" borderId="9" xfId="0" applyNumberFormat="1" applyFont="1" applyFill="1" applyBorder="1" applyAlignment="1">
      <alignment horizontal="center"/>
    </xf>
    <xf numFmtId="1" fontId="1" fillId="4" borderId="8" xfId="0" applyNumberFormat="1" applyFont="1" applyFill="1" applyBorder="1" applyAlignment="1">
      <alignment horizontal="center"/>
    </xf>
    <xf numFmtId="1" fontId="1" fillId="4" borderId="9" xfId="0" applyNumberFormat="1" applyFont="1" applyFill="1" applyBorder="1" applyAlignment="1">
      <alignment horizontal="center"/>
    </xf>
    <xf numFmtId="1" fontId="1" fillId="3" borderId="8" xfId="0" applyNumberFormat="1" applyFont="1" applyFill="1" applyBorder="1" applyAlignment="1">
      <alignment horizontal="center"/>
    </xf>
    <xf numFmtId="1" fontId="1" fillId="3" borderId="9" xfId="0" applyNumberFormat="1" applyFont="1" applyFill="1" applyBorder="1" applyAlignment="1">
      <alignment horizontal="center"/>
    </xf>
    <xf numFmtId="1" fontId="0" fillId="2" borderId="5" xfId="0" applyNumberFormat="1" applyFill="1" applyBorder="1" applyAlignment="1">
      <alignment horizontal="center"/>
    </xf>
    <xf numFmtId="1" fontId="0" fillId="2" borderId="6" xfId="0" applyNumberFormat="1" applyFill="1" applyBorder="1" applyAlignment="1">
      <alignment horizontal="center"/>
    </xf>
    <xf numFmtId="1" fontId="0" fillId="2" borderId="8" xfId="0" applyNumberFormat="1" applyFill="1" applyBorder="1" applyAlignment="1">
      <alignment horizontal="center"/>
    </xf>
    <xf numFmtId="1" fontId="1" fillId="6" borderId="14" xfId="0" applyNumberFormat="1" applyFont="1" applyFill="1" applyBorder="1" applyAlignment="1">
      <alignment horizontal="center"/>
    </xf>
    <xf numFmtId="1" fontId="1" fillId="6" borderId="9" xfId="0" applyNumberFormat="1" applyFont="1" applyFill="1" applyBorder="1" applyAlignment="1">
      <alignment horizontal="center"/>
    </xf>
    <xf numFmtId="0" fontId="0" fillId="2" borderId="14" xfId="0" applyFill="1" applyBorder="1"/>
    <xf numFmtId="0" fontId="0" fillId="2" borderId="8" xfId="0" applyFill="1" applyBorder="1"/>
    <xf numFmtId="0" fontId="0" fillId="2" borderId="5" xfId="0" applyFill="1" applyBorder="1"/>
    <xf numFmtId="0" fontId="0" fillId="2" borderId="6" xfId="0" applyFill="1" applyBorder="1"/>
    <xf numFmtId="1" fontId="0" fillId="2" borderId="19" xfId="0" applyNumberFormat="1" applyFill="1" applyBorder="1" applyAlignment="1">
      <alignment horizontal="center"/>
    </xf>
    <xf numFmtId="1" fontId="0" fillId="7" borderId="24" xfId="0" applyNumberFormat="1" applyFill="1" applyBorder="1" applyAlignment="1">
      <alignment horizontal="center"/>
    </xf>
    <xf numFmtId="1" fontId="0" fillId="7" borderId="19" xfId="0" applyNumberFormat="1" applyFill="1" applyBorder="1" applyAlignment="1">
      <alignment horizontal="center"/>
    </xf>
    <xf numFmtId="1" fontId="0" fillId="3" borderId="24" xfId="0" applyNumberFormat="1" applyFill="1" applyBorder="1" applyAlignment="1">
      <alignment horizontal="center"/>
    </xf>
    <xf numFmtId="1" fontId="0" fillId="3" borderId="19" xfId="0" applyNumberFormat="1" applyFill="1" applyBorder="1" applyAlignment="1">
      <alignment horizontal="center"/>
    </xf>
    <xf numFmtId="2" fontId="2" fillId="4" borderId="8" xfId="0" applyNumberFormat="1" applyFont="1" applyFill="1" applyBorder="1" applyAlignment="1">
      <alignment horizontal="center"/>
    </xf>
    <xf numFmtId="0" fontId="2" fillId="5" borderId="0" xfId="0" applyFont="1" applyFill="1" applyAlignment="1">
      <alignment horizontal="left"/>
    </xf>
    <xf numFmtId="0" fontId="0" fillId="5" borderId="0" xfId="0" applyFill="1" applyAlignment="1">
      <alignment horizontal="center"/>
    </xf>
    <xf numFmtId="2" fontId="0" fillId="5" borderId="0" xfId="0" applyNumberFormat="1" applyFill="1" applyAlignment="1">
      <alignment horizontal="center"/>
    </xf>
    <xf numFmtId="0" fontId="1" fillId="5" borderId="0" xfId="0" applyFont="1" applyFill="1" applyAlignment="1">
      <alignment horizontal="center"/>
    </xf>
    <xf numFmtId="1" fontId="0" fillId="5" borderId="24" xfId="0" applyNumberFormat="1" applyFill="1" applyBorder="1" applyAlignment="1">
      <alignment horizontal="center"/>
    </xf>
    <xf numFmtId="1" fontId="0" fillId="5" borderId="19" xfId="0" applyNumberFormat="1" applyFill="1" applyBorder="1" applyAlignment="1">
      <alignment horizontal="center"/>
    </xf>
    <xf numFmtId="2" fontId="2" fillId="5" borderId="8" xfId="0" applyNumberFormat="1" applyFont="1" applyFill="1" applyBorder="1" applyAlignment="1">
      <alignment horizontal="center"/>
    </xf>
    <xf numFmtId="1" fontId="0" fillId="2" borderId="9" xfId="0" applyNumberFormat="1" applyFill="1" applyBorder="1" applyAlignment="1">
      <alignment horizontal="center"/>
    </xf>
    <xf numFmtId="1" fontId="1" fillId="7" borderId="11" xfId="0" applyNumberFormat="1" applyFont="1" applyFill="1" applyBorder="1" applyAlignment="1">
      <alignment horizontal="center"/>
    </xf>
    <xf numFmtId="1" fontId="1" fillId="7" borderId="12" xfId="0" applyNumberFormat="1" applyFont="1" applyFill="1" applyBorder="1" applyAlignment="1">
      <alignment horizontal="center"/>
    </xf>
    <xf numFmtId="1" fontId="1" fillId="3" borderId="11" xfId="0" applyNumberFormat="1" applyFont="1" applyFill="1" applyBorder="1" applyAlignment="1">
      <alignment horizontal="center"/>
    </xf>
    <xf numFmtId="1" fontId="1" fillId="3" borderId="12" xfId="0" applyNumberFormat="1" applyFont="1" applyFill="1" applyBorder="1" applyAlignment="1">
      <alignment horizontal="center"/>
    </xf>
    <xf numFmtId="1" fontId="1" fillId="5" borderId="11" xfId="0" applyNumberFormat="1" applyFont="1" applyFill="1" applyBorder="1" applyAlignment="1">
      <alignment horizontal="center"/>
    </xf>
    <xf numFmtId="1" fontId="1" fillId="5" borderId="12" xfId="0" applyNumberFormat="1" applyFont="1" applyFill="1" applyBorder="1" applyAlignment="1">
      <alignment horizontal="center"/>
    </xf>
    <xf numFmtId="1" fontId="0" fillId="7" borderId="25" xfId="0" applyNumberFormat="1" applyFill="1" applyBorder="1" applyAlignment="1">
      <alignment horizontal="center"/>
    </xf>
    <xf numFmtId="1" fontId="0" fillId="7" borderId="13" xfId="0" applyNumberFormat="1" applyFill="1" applyBorder="1" applyAlignment="1">
      <alignment horizontal="center"/>
    </xf>
    <xf numFmtId="1" fontId="0" fillId="4" borderId="13" xfId="0" applyNumberFormat="1" applyFill="1" applyBorder="1" applyAlignment="1">
      <alignment horizontal="center"/>
    </xf>
    <xf numFmtId="1" fontId="0" fillId="2" borderId="13" xfId="0" applyNumberFormat="1" applyFill="1" applyBorder="1" applyAlignment="1">
      <alignment horizontal="center"/>
    </xf>
    <xf numFmtId="1" fontId="0" fillId="3" borderId="25" xfId="0" applyNumberFormat="1" applyFill="1" applyBorder="1" applyAlignment="1">
      <alignment horizontal="center"/>
    </xf>
    <xf numFmtId="1" fontId="0" fillId="3" borderId="13" xfId="0" applyNumberFormat="1" applyFill="1" applyBorder="1" applyAlignment="1">
      <alignment horizontal="center"/>
    </xf>
    <xf numFmtId="1" fontId="0" fillId="5" borderId="25" xfId="0" applyNumberFormat="1" applyFill="1" applyBorder="1" applyAlignment="1">
      <alignment horizontal="center"/>
    </xf>
    <xf numFmtId="1" fontId="0" fillId="5" borderId="13" xfId="0" applyNumberFormat="1" applyFill="1" applyBorder="1" applyAlignment="1">
      <alignment horizontal="center"/>
    </xf>
    <xf numFmtId="2" fontId="2" fillId="4" borderId="9" xfId="0" applyNumberFormat="1" applyFont="1" applyFill="1" applyBorder="1" applyAlignment="1">
      <alignment horizontal="center"/>
    </xf>
    <xf numFmtId="1" fontId="0" fillId="2" borderId="28" xfId="0" applyNumberFormat="1" applyFill="1" applyBorder="1" applyAlignment="1">
      <alignment horizontal="center"/>
    </xf>
    <xf numFmtId="2" fontId="2" fillId="3" borderId="14" xfId="0" applyNumberFormat="1" applyFont="1" applyFill="1" applyBorder="1" applyAlignment="1">
      <alignment horizontal="center"/>
    </xf>
    <xf numFmtId="2" fontId="2" fillId="3" borderId="9" xfId="0" applyNumberFormat="1" applyFont="1" applyFill="1" applyBorder="1" applyAlignment="1">
      <alignment horizontal="center"/>
    </xf>
    <xf numFmtId="2" fontId="2" fillId="5" borderId="14" xfId="0" applyNumberFormat="1" applyFont="1" applyFill="1" applyBorder="1" applyAlignment="1">
      <alignment horizontal="center"/>
    </xf>
    <xf numFmtId="2" fontId="2" fillId="5" borderId="9" xfId="0" applyNumberFormat="1" applyFont="1" applyFill="1" applyBorder="1" applyAlignment="1">
      <alignment horizontal="center"/>
    </xf>
    <xf numFmtId="1" fontId="1" fillId="5" borderId="15" xfId="0" applyNumberFormat="1" applyFont="1" applyFill="1" applyBorder="1" applyAlignment="1">
      <alignment horizontal="center"/>
    </xf>
    <xf numFmtId="1" fontId="1" fillId="3" borderId="15" xfId="0" applyNumberFormat="1" applyFont="1" applyFill="1" applyBorder="1" applyAlignment="1">
      <alignment horizontal="center"/>
    </xf>
    <xf numFmtId="1" fontId="1" fillId="7" borderId="15" xfId="0" applyNumberFormat="1" applyFont="1" applyFill="1" applyBorder="1" applyAlignment="1">
      <alignment horizontal="center"/>
    </xf>
    <xf numFmtId="0" fontId="0" fillId="2" borderId="25" xfId="0" applyFill="1" applyBorder="1"/>
    <xf numFmtId="0" fontId="0" fillId="2" borderId="13" xfId="0" applyFill="1" applyBorder="1"/>
    <xf numFmtId="1" fontId="0" fillId="2" borderId="25" xfId="0" applyNumberFormat="1" applyFill="1" applyBorder="1" applyAlignment="1">
      <alignment horizontal="center"/>
    </xf>
    <xf numFmtId="49" fontId="1" fillId="0" borderId="0" xfId="0" applyNumberFormat="1" applyFont="1" applyAlignment="1">
      <alignment horizontal="left" vertical="center"/>
    </xf>
    <xf numFmtId="1" fontId="0" fillId="0" borderId="14" xfId="0" applyNumberFormat="1" applyBorder="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1" fillId="0" borderId="0" xfId="0" applyFont="1" applyAlignment="1">
      <alignment horizontal="left" wrapText="1"/>
    </xf>
    <xf numFmtId="49" fontId="1" fillId="0" borderId="0" xfId="0" applyNumberFormat="1" applyFont="1" applyAlignment="1">
      <alignment horizontal="left" wrapText="1"/>
    </xf>
    <xf numFmtId="49" fontId="1" fillId="0" borderId="0" xfId="0" applyNumberFormat="1" applyFont="1" applyAlignment="1">
      <alignment horizontal="left" vertical="center" wrapText="1"/>
    </xf>
    <xf numFmtId="0" fontId="1" fillId="0" borderId="1" xfId="0" applyFont="1" applyBorder="1" applyAlignment="1" applyProtection="1">
      <alignment horizontal="center"/>
      <protection locked="0"/>
    </xf>
    <xf numFmtId="0" fontId="2" fillId="8" borderId="0" xfId="0" applyFont="1" applyFill="1" applyAlignment="1">
      <alignment vertical="center"/>
    </xf>
    <xf numFmtId="0" fontId="2" fillId="8" borderId="0" xfId="0" applyFont="1" applyFill="1" applyAlignment="1">
      <alignment horizontal="center" vertical="center"/>
    </xf>
    <xf numFmtId="0" fontId="23" fillId="6" borderId="32" xfId="0" applyFont="1" applyFill="1" applyBorder="1" applyAlignment="1">
      <alignment vertical="center"/>
    </xf>
    <xf numFmtId="2" fontId="23" fillId="6" borderId="32" xfId="0" applyNumberFormat="1" applyFont="1" applyFill="1" applyBorder="1" applyAlignment="1">
      <alignment horizontal="center"/>
    </xf>
    <xf numFmtId="2" fontId="23" fillId="7" borderId="0" xfId="0" applyNumberFormat="1" applyFont="1" applyFill="1" applyAlignment="1">
      <alignment horizontal="center"/>
    </xf>
    <xf numFmtId="1" fontId="0" fillId="7" borderId="4" xfId="0" applyNumberFormat="1" applyFill="1" applyBorder="1" applyAlignment="1">
      <alignment horizontal="center"/>
    </xf>
    <xf numFmtId="1" fontId="0" fillId="7" borderId="7" xfId="0" applyNumberFormat="1" applyFill="1" applyBorder="1" applyAlignment="1">
      <alignment horizontal="center"/>
    </xf>
    <xf numFmtId="2" fontId="23" fillId="4" borderId="0" xfId="0" applyNumberFormat="1" applyFont="1" applyFill="1" applyAlignment="1">
      <alignment horizontal="center"/>
    </xf>
    <xf numFmtId="1" fontId="0" fillId="4" borderId="4" xfId="0" applyNumberFormat="1" applyFill="1" applyBorder="1" applyAlignment="1">
      <alignment horizontal="center"/>
    </xf>
    <xf numFmtId="1" fontId="0" fillId="4" borderId="7" xfId="0" applyNumberFormat="1" applyFill="1" applyBorder="1" applyAlignment="1">
      <alignment horizontal="center"/>
    </xf>
    <xf numFmtId="2" fontId="23" fillId="3" borderId="0" xfId="0" applyNumberFormat="1" applyFont="1" applyFill="1" applyAlignment="1">
      <alignment horizontal="center"/>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2" fontId="23" fillId="5" borderId="0" xfId="0" applyNumberFormat="1" applyFont="1" applyFill="1" applyAlignment="1">
      <alignment horizontal="center"/>
    </xf>
    <xf numFmtId="1" fontId="0" fillId="5" borderId="4" xfId="0" applyNumberFormat="1" applyFill="1" applyBorder="1" applyAlignment="1">
      <alignment horizontal="center"/>
    </xf>
    <xf numFmtId="1" fontId="0" fillId="5" borderId="7" xfId="0" applyNumberFormat="1" applyFill="1" applyBorder="1" applyAlignment="1">
      <alignment horizontal="center"/>
    </xf>
    <xf numFmtId="2" fontId="2" fillId="7" borderId="12" xfId="0" applyNumberFormat="1" applyFont="1" applyFill="1" applyBorder="1" applyAlignment="1">
      <alignment horizontal="center"/>
    </xf>
    <xf numFmtId="1" fontId="0" fillId="0" borderId="26" xfId="0" applyNumberFormat="1" applyBorder="1" applyAlignment="1">
      <alignment horizontal="center"/>
    </xf>
    <xf numFmtId="1" fontId="0" fillId="7" borderId="34" xfId="0" applyNumberFormat="1" applyFill="1" applyBorder="1" applyAlignment="1">
      <alignment horizontal="center"/>
    </xf>
    <xf numFmtId="1" fontId="0" fillId="7" borderId="33" xfId="0" applyNumberFormat="1" applyFill="1" applyBorder="1" applyAlignment="1">
      <alignment horizontal="center"/>
    </xf>
    <xf numFmtId="2" fontId="2" fillId="6" borderId="11" xfId="0" applyNumberFormat="1" applyFont="1" applyFill="1" applyBorder="1" applyAlignment="1">
      <alignment horizontal="center"/>
    </xf>
    <xf numFmtId="2" fontId="2" fillId="6" borderId="15" xfId="0" applyNumberFormat="1" applyFont="1" applyFill="1" applyBorder="1" applyAlignment="1">
      <alignment horizontal="center"/>
    </xf>
    <xf numFmtId="1" fontId="0" fillId="6" borderId="35" xfId="0" applyNumberFormat="1" applyFill="1" applyBorder="1" applyAlignment="1">
      <alignment horizontal="center"/>
    </xf>
    <xf numFmtId="1" fontId="0" fillId="6" borderId="36" xfId="0" applyNumberFormat="1" applyFill="1" applyBorder="1" applyAlignment="1">
      <alignment horizontal="center"/>
    </xf>
    <xf numFmtId="1" fontId="0" fillId="7" borderId="3" xfId="0" applyNumberFormat="1" applyFill="1" applyBorder="1" applyAlignment="1">
      <alignment horizontal="center"/>
    </xf>
    <xf numFmtId="1" fontId="0" fillId="7" borderId="6" xfId="0" applyNumberFormat="1" applyFill="1" applyBorder="1" applyAlignment="1">
      <alignment horizontal="center"/>
    </xf>
    <xf numFmtId="1" fontId="0" fillId="6" borderId="24" xfId="0" applyNumberFormat="1" applyFill="1" applyBorder="1" applyAlignment="1">
      <alignment horizontal="center"/>
    </xf>
    <xf numFmtId="1" fontId="0" fillId="6" borderId="37" xfId="0" applyNumberFormat="1" applyFill="1" applyBorder="1" applyAlignment="1">
      <alignment horizontal="center"/>
    </xf>
    <xf numFmtId="0" fontId="28" fillId="0" borderId="0" xfId="3" applyFont="1" applyAlignment="1">
      <alignment horizontal="center" vertical="center"/>
    </xf>
    <xf numFmtId="0" fontId="1" fillId="0" borderId="0" xfId="3"/>
    <xf numFmtId="0" fontId="8" fillId="0" borderId="0" xfId="3" applyFont="1"/>
    <xf numFmtId="0" fontId="1" fillId="0" borderId="0" xfId="3" applyAlignment="1">
      <alignment vertical="center"/>
    </xf>
    <xf numFmtId="0" fontId="29" fillId="0" borderId="16" xfId="3" applyFont="1" applyBorder="1" applyAlignment="1">
      <alignment vertical="center"/>
    </xf>
    <xf numFmtId="0" fontId="2" fillId="0" borderId="0" xfId="3" applyFont="1"/>
    <xf numFmtId="0" fontId="8" fillId="0" borderId="0" xfId="3" applyFont="1" applyAlignment="1">
      <alignment horizontal="center"/>
    </xf>
    <xf numFmtId="0" fontId="6" fillId="0" borderId="0" xfId="3" quotePrefix="1" applyFont="1" applyAlignment="1">
      <alignment horizontal="right" wrapText="1"/>
    </xf>
    <xf numFmtId="0" fontId="6" fillId="0" borderId="0" xfId="3" quotePrefix="1" applyFont="1" applyAlignment="1">
      <alignment horizontal="right" vertical="center" wrapText="1"/>
    </xf>
    <xf numFmtId="0" fontId="1" fillId="0" borderId="0" xfId="3" applyAlignment="1">
      <alignment horizontal="left" wrapText="1"/>
    </xf>
    <xf numFmtId="0" fontId="6" fillId="0" borderId="0" xfId="3" applyFont="1" applyAlignment="1">
      <alignment horizontal="right" vertical="center"/>
    </xf>
    <xf numFmtId="0" fontId="29" fillId="0" borderId="17" xfId="3" applyFont="1" applyBorder="1" applyAlignment="1">
      <alignment vertical="center"/>
    </xf>
    <xf numFmtId="0" fontId="25" fillId="8" borderId="0" xfId="3" applyFont="1" applyFill="1" applyAlignment="1" applyProtection="1">
      <alignment vertical="center"/>
      <protection locked="0"/>
    </xf>
    <xf numFmtId="0" fontId="26" fillId="8" borderId="0" xfId="3" applyFont="1" applyFill="1" applyAlignment="1" applyProtection="1">
      <alignment horizontal="right"/>
      <protection locked="0"/>
    </xf>
    <xf numFmtId="0" fontId="30" fillId="0" borderId="0" xfId="3" applyFont="1"/>
    <xf numFmtId="0" fontId="29" fillId="0" borderId="0" xfId="3" applyFont="1" applyAlignment="1">
      <alignment vertical="center"/>
    </xf>
    <xf numFmtId="0" fontId="6" fillId="0" borderId="0" xfId="3" quotePrefix="1" applyFont="1" applyAlignment="1">
      <alignment horizontal="right" vertical="center"/>
    </xf>
    <xf numFmtId="0" fontId="16" fillId="0" borderId="0" xfId="3" applyFont="1" applyAlignment="1">
      <alignment wrapText="1"/>
    </xf>
    <xf numFmtId="0" fontId="23" fillId="0" borderId="0" xfId="3" quotePrefix="1" applyFont="1" applyAlignment="1">
      <alignment horizontal="right" vertical="center" wrapText="1"/>
    </xf>
    <xf numFmtId="0" fontId="27" fillId="0" borderId="0" xfId="3" applyFont="1" applyAlignment="1">
      <alignment vertical="center" wrapText="1"/>
    </xf>
    <xf numFmtId="0" fontId="27" fillId="0" borderId="0" xfId="3" applyFont="1" applyAlignment="1">
      <alignment vertical="center"/>
    </xf>
    <xf numFmtId="0" fontId="29" fillId="0" borderId="0" xfId="0" applyFont="1"/>
    <xf numFmtId="0" fontId="29" fillId="0" borderId="0" xfId="0" applyFont="1" applyAlignment="1">
      <alignment horizontal="center"/>
    </xf>
    <xf numFmtId="0" fontId="32" fillId="0" borderId="0" xfId="0" applyFont="1"/>
    <xf numFmtId="0" fontId="33" fillId="0" borderId="0" xfId="0" applyFont="1" applyAlignment="1">
      <alignment horizontal="center"/>
    </xf>
    <xf numFmtId="0" fontId="33" fillId="0" borderId="0" xfId="0" applyFont="1"/>
    <xf numFmtId="0" fontId="34" fillId="0" borderId="0" xfId="0" applyFont="1" applyAlignment="1">
      <alignment wrapText="1"/>
    </xf>
    <xf numFmtId="0" fontId="29" fillId="0" borderId="0" xfId="0" applyFont="1" applyAlignment="1">
      <alignment vertical="center"/>
    </xf>
    <xf numFmtId="0" fontId="36" fillId="0" borderId="0" xfId="0" quotePrefix="1" applyFont="1" applyAlignment="1">
      <alignment horizontal="center" vertical="center" wrapText="1"/>
    </xf>
    <xf numFmtId="1" fontId="38" fillId="8" borderId="0" xfId="0" applyNumberFormat="1" applyFont="1" applyFill="1" applyAlignment="1" applyProtection="1">
      <alignment horizontal="center" vertical="center"/>
      <protection locked="0"/>
    </xf>
    <xf numFmtId="2" fontId="29" fillId="0" borderId="0" xfId="0" applyNumberFormat="1" applyFont="1" applyAlignment="1">
      <alignment horizontal="center"/>
    </xf>
    <xf numFmtId="0" fontId="29" fillId="0" borderId="0" xfId="0" applyFont="1" applyAlignment="1">
      <alignment wrapText="1"/>
    </xf>
    <xf numFmtId="0" fontId="34" fillId="0" borderId="0" xfId="0" applyFont="1"/>
    <xf numFmtId="2" fontId="33" fillId="0" borderId="0" xfId="0" applyNumberFormat="1" applyFont="1" applyAlignment="1">
      <alignment horizontal="center"/>
    </xf>
    <xf numFmtId="1" fontId="1" fillId="9" borderId="8" xfId="0" applyNumberFormat="1" applyFont="1" applyFill="1" applyBorder="1" applyAlignment="1">
      <alignment horizontal="center"/>
    </xf>
    <xf numFmtId="2" fontId="2" fillId="9" borderId="8" xfId="0" applyNumberFormat="1" applyFont="1" applyFill="1" applyBorder="1" applyAlignment="1">
      <alignment horizontal="center"/>
    </xf>
    <xf numFmtId="1" fontId="0" fillId="9" borderId="13" xfId="0" applyNumberFormat="1" applyFill="1" applyBorder="1" applyAlignment="1">
      <alignment horizontal="center"/>
    </xf>
    <xf numFmtId="1" fontId="0" fillId="9" borderId="6" xfId="0" applyNumberFormat="1" applyFill="1" applyBorder="1" applyAlignment="1">
      <alignment horizontal="center"/>
    </xf>
    <xf numFmtId="1" fontId="1" fillId="9" borderId="9" xfId="0" applyNumberFormat="1" applyFont="1" applyFill="1" applyBorder="1" applyAlignment="1">
      <alignment horizontal="center"/>
    </xf>
    <xf numFmtId="2" fontId="2" fillId="9" borderId="9" xfId="0" applyNumberFormat="1" applyFont="1" applyFill="1" applyBorder="1" applyAlignment="1">
      <alignment horizontal="center"/>
    </xf>
    <xf numFmtId="0" fontId="2" fillId="9" borderId="32" xfId="0" applyFont="1" applyFill="1" applyBorder="1" applyAlignment="1">
      <alignment vertical="center"/>
    </xf>
    <xf numFmtId="2" fontId="23" fillId="9" borderId="32" xfId="0" applyNumberFormat="1" applyFont="1" applyFill="1" applyBorder="1" applyAlignment="1">
      <alignment horizontal="center"/>
    </xf>
    <xf numFmtId="0" fontId="2" fillId="9" borderId="0" xfId="0" applyFont="1" applyFill="1" applyAlignment="1">
      <alignment horizontal="left"/>
    </xf>
    <xf numFmtId="0" fontId="0" fillId="9" borderId="0" xfId="0" applyFill="1" applyAlignment="1">
      <alignment horizontal="center"/>
    </xf>
    <xf numFmtId="2" fontId="0" fillId="9" borderId="0" xfId="0" applyNumberFormat="1" applyFill="1" applyAlignment="1">
      <alignment horizontal="center"/>
    </xf>
    <xf numFmtId="0" fontId="4" fillId="9" borderId="0" xfId="0" applyFont="1" applyFill="1" applyAlignment="1">
      <alignment horizontal="center"/>
    </xf>
    <xf numFmtId="0" fontId="1" fillId="9" borderId="0" xfId="0" applyFont="1" applyFill="1" applyAlignment="1">
      <alignment horizontal="center"/>
    </xf>
    <xf numFmtId="0" fontId="47" fillId="0" borderId="0" xfId="3" applyFont="1"/>
    <xf numFmtId="15" fontId="22" fillId="0" borderId="1" xfId="3" applyNumberFormat="1" applyFont="1" applyBorder="1" applyAlignment="1" applyProtection="1">
      <alignment horizontal="center" vertical="center" wrapText="1"/>
      <protection locked="0"/>
    </xf>
    <xf numFmtId="15" fontId="22" fillId="0" borderId="23" xfId="3" applyNumberFormat="1" applyFont="1" applyBorder="1" applyAlignment="1" applyProtection="1">
      <alignment horizontal="center" vertical="center" wrapText="1"/>
      <protection locked="0"/>
    </xf>
    <xf numFmtId="0" fontId="20" fillId="0" borderId="1" xfId="3" applyFont="1" applyBorder="1" applyAlignment="1" applyProtection="1">
      <alignment vertical="center" wrapText="1"/>
      <protection locked="0"/>
    </xf>
    <xf numFmtId="0" fontId="21" fillId="0" borderId="1" xfId="3" applyFont="1" applyBorder="1" applyAlignment="1" applyProtection="1">
      <alignment vertical="center" wrapText="1"/>
      <protection locked="0"/>
    </xf>
    <xf numFmtId="0" fontId="22" fillId="0" borderId="1" xfId="3" applyFont="1" applyBorder="1" applyAlignment="1" applyProtection="1">
      <alignment horizontal="center" vertical="center" wrapText="1"/>
      <protection locked="0"/>
    </xf>
    <xf numFmtId="0" fontId="22" fillId="0" borderId="1" xfId="3" applyFont="1" applyBorder="1" applyAlignment="1" applyProtection="1">
      <alignment horizontal="left" vertical="top" wrapText="1"/>
      <protection locked="0"/>
    </xf>
    <xf numFmtId="0" fontId="51" fillId="3" borderId="1" xfId="3" applyFont="1" applyFill="1" applyBorder="1" applyAlignment="1">
      <alignment vertical="center" wrapText="1"/>
    </xf>
    <xf numFmtId="0" fontId="51" fillId="3" borderId="17" xfId="3" applyFont="1" applyFill="1" applyBorder="1" applyAlignment="1">
      <alignment vertical="center" wrapText="1"/>
    </xf>
    <xf numFmtId="0" fontId="49" fillId="3" borderId="1" xfId="3" applyFont="1" applyFill="1" applyBorder="1" applyAlignment="1">
      <alignment horizontal="center" vertical="center"/>
    </xf>
    <xf numFmtId="0" fontId="18" fillId="3" borderId="1" xfId="3" applyFont="1" applyFill="1" applyBorder="1" applyAlignment="1">
      <alignment horizontal="center" vertical="top" wrapText="1"/>
    </xf>
    <xf numFmtId="0" fontId="19" fillId="3" borderId="1" xfId="3" applyFont="1" applyFill="1" applyBorder="1" applyAlignment="1">
      <alignment horizontal="center" vertical="top" wrapText="1"/>
    </xf>
    <xf numFmtId="0" fontId="2" fillId="3" borderId="1" xfId="3" applyFont="1" applyFill="1" applyBorder="1" applyAlignment="1">
      <alignment horizontal="center" vertical="top" wrapText="1"/>
    </xf>
    <xf numFmtId="15" fontId="22" fillId="0" borderId="1" xfId="3" applyNumberFormat="1" applyFont="1" applyBorder="1" applyAlignment="1" applyProtection="1">
      <alignment horizontal="left" vertical="center" wrapText="1"/>
      <protection locked="0"/>
    </xf>
    <xf numFmtId="1" fontId="1" fillId="3" borderId="14" xfId="0" applyNumberFormat="1" applyFont="1" applyFill="1" applyBorder="1" applyAlignment="1">
      <alignment horizontal="center"/>
    </xf>
    <xf numFmtId="1" fontId="0" fillId="3" borderId="5" xfId="0" applyNumberFormat="1" applyFill="1" applyBorder="1" applyAlignment="1">
      <alignment horizontal="center"/>
    </xf>
    <xf numFmtId="0" fontId="4" fillId="3" borderId="0" xfId="0" applyFont="1" applyFill="1" applyAlignment="1">
      <alignment horizontal="center"/>
    </xf>
    <xf numFmtId="1" fontId="1" fillId="5" borderId="14" xfId="0" applyNumberFormat="1" applyFont="1" applyFill="1" applyBorder="1" applyAlignment="1">
      <alignment horizontal="center"/>
    </xf>
    <xf numFmtId="1" fontId="0" fillId="5" borderId="5" xfId="0" applyNumberFormat="1" applyFill="1" applyBorder="1" applyAlignment="1">
      <alignment horizontal="center"/>
    </xf>
    <xf numFmtId="1" fontId="1" fillId="5" borderId="9" xfId="0" applyNumberFormat="1" applyFont="1" applyFill="1" applyBorder="1" applyAlignment="1">
      <alignment horizontal="center"/>
    </xf>
    <xf numFmtId="1" fontId="0" fillId="5" borderId="20" xfId="0" applyNumberFormat="1" applyFill="1" applyBorder="1" applyAlignment="1">
      <alignment horizontal="center"/>
    </xf>
    <xf numFmtId="0" fontId="4" fillId="5" borderId="0" xfId="0" applyFont="1" applyFill="1" applyAlignment="1">
      <alignment horizontal="center"/>
    </xf>
    <xf numFmtId="1" fontId="0" fillId="9" borderId="4" xfId="0" applyNumberFormat="1" applyFill="1" applyBorder="1" applyAlignment="1">
      <alignment horizontal="center"/>
    </xf>
    <xf numFmtId="1" fontId="0" fillId="9" borderId="7" xfId="0" applyNumberFormat="1" applyFill="1" applyBorder="1" applyAlignment="1">
      <alignment horizontal="center"/>
    </xf>
    <xf numFmtId="2" fontId="23" fillId="9" borderId="0" xfId="0" applyNumberFormat="1" applyFont="1" applyFill="1" applyAlignment="1">
      <alignment horizontal="center"/>
    </xf>
    <xf numFmtId="0" fontId="44" fillId="0" borderId="0" xfId="3" applyFont="1"/>
    <xf numFmtId="0" fontId="1" fillId="0" borderId="0" xfId="0" applyFont="1" applyAlignment="1">
      <alignment horizontal="left" vertical="center" wrapText="1"/>
    </xf>
    <xf numFmtId="0" fontId="1" fillId="0" borderId="0" xfId="0" applyFont="1" applyAlignment="1">
      <alignment horizontal="left" vertical="center"/>
    </xf>
    <xf numFmtId="0" fontId="55" fillId="0" borderId="0" xfId="0" applyFont="1" applyAlignment="1">
      <alignment vertical="center"/>
    </xf>
    <xf numFmtId="0" fontId="54" fillId="0" borderId="0" xfId="0" applyFont="1"/>
    <xf numFmtId="0" fontId="4" fillId="0" borderId="0" xfId="0" applyFont="1" applyAlignment="1">
      <alignment horizontal="left" vertical="center"/>
    </xf>
    <xf numFmtId="0" fontId="1" fillId="3" borderId="0" xfId="0" applyFont="1" applyFill="1" applyAlignment="1">
      <alignment horizontal="center" vertical="center"/>
    </xf>
    <xf numFmtId="0" fontId="0" fillId="3" borderId="0" xfId="0" applyFill="1" applyAlignment="1">
      <alignment horizontal="center" vertical="center"/>
    </xf>
    <xf numFmtId="2" fontId="0" fillId="3" borderId="0" xfId="0" applyNumberFormat="1" applyFill="1" applyAlignment="1">
      <alignment horizontal="center" vertical="center"/>
    </xf>
    <xf numFmtId="0" fontId="4" fillId="9" borderId="0" xfId="0" applyFont="1" applyFill="1" applyAlignment="1">
      <alignment horizontal="center" vertical="center"/>
    </xf>
    <xf numFmtId="0" fontId="0" fillId="9" borderId="0" xfId="0" applyFill="1" applyAlignment="1">
      <alignment horizontal="center" vertical="center"/>
    </xf>
    <xf numFmtId="2" fontId="0" fillId="9" borderId="0" xfId="0" applyNumberFormat="1" applyFill="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2" fontId="0" fillId="4" borderId="0" xfId="0" applyNumberFormat="1" applyFill="1" applyAlignment="1">
      <alignment horizontal="center" vertical="center"/>
    </xf>
    <xf numFmtId="1" fontId="1" fillId="9" borderId="8" xfId="0" applyNumberFormat="1" applyFont="1" applyFill="1" applyBorder="1" applyAlignment="1">
      <alignment horizontal="center" vertical="center"/>
    </xf>
    <xf numFmtId="2" fontId="2" fillId="9" borderId="8" xfId="0" applyNumberFormat="1" applyFont="1" applyFill="1" applyBorder="1" applyAlignment="1">
      <alignment horizontal="center" vertical="center"/>
    </xf>
    <xf numFmtId="1" fontId="0" fillId="9" borderId="13" xfId="0" applyNumberFormat="1" applyFill="1" applyBorder="1" applyAlignment="1">
      <alignment horizontal="center" vertical="center"/>
    </xf>
    <xf numFmtId="1" fontId="0" fillId="9" borderId="6" xfId="0" applyNumberFormat="1" applyFill="1" applyBorder="1" applyAlignment="1">
      <alignment horizontal="center" vertical="center"/>
    </xf>
    <xf numFmtId="0" fontId="1"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0" xfId="0" applyFont="1" applyAlignment="1">
      <alignment horizontal="left" vertical="top"/>
    </xf>
    <xf numFmtId="1" fontId="1" fillId="7" borderId="8" xfId="0" applyNumberFormat="1" applyFont="1" applyFill="1" applyBorder="1" applyAlignment="1">
      <alignment horizontal="center" vertical="center"/>
    </xf>
    <xf numFmtId="2" fontId="2" fillId="7" borderId="8" xfId="0" applyNumberFormat="1" applyFont="1" applyFill="1" applyBorder="1" applyAlignment="1">
      <alignment horizontal="center" vertical="center"/>
    </xf>
    <xf numFmtId="1" fontId="0" fillId="7" borderId="13" xfId="0" applyNumberFormat="1" applyFill="1" applyBorder="1" applyAlignment="1">
      <alignment horizontal="center" vertical="center"/>
    </xf>
    <xf numFmtId="1" fontId="0" fillId="7" borderId="6" xfId="0" applyNumberFormat="1" applyFill="1" applyBorder="1" applyAlignment="1">
      <alignment horizontal="center" vertical="center"/>
    </xf>
    <xf numFmtId="0" fontId="1" fillId="5" borderId="0" xfId="0" applyFont="1" applyFill="1" applyAlignment="1">
      <alignment horizontal="center" vertical="center"/>
    </xf>
    <xf numFmtId="0" fontId="0" fillId="5" borderId="0" xfId="0" applyFill="1" applyAlignment="1">
      <alignment horizontal="center" vertical="center"/>
    </xf>
    <xf numFmtId="2" fontId="0" fillId="5" borderId="0" xfId="0" applyNumberFormat="1" applyFill="1" applyAlignment="1">
      <alignment horizontal="center" vertical="center"/>
    </xf>
    <xf numFmtId="0" fontId="9" fillId="10" borderId="0" xfId="0" applyFont="1" applyFill="1"/>
    <xf numFmtId="0" fontId="9" fillId="10" borderId="0" xfId="0" applyFont="1" applyFill="1" applyAlignment="1">
      <alignment horizontal="left"/>
    </xf>
    <xf numFmtId="0" fontId="10" fillId="10" borderId="0" xfId="0" applyFont="1" applyFill="1"/>
    <xf numFmtId="49" fontId="11" fillId="10" borderId="0" xfId="0" applyNumberFormat="1" applyFont="1" applyFill="1"/>
    <xf numFmtId="0" fontId="2" fillId="11" borderId="32" xfId="0" applyFont="1" applyFill="1" applyBorder="1" applyAlignment="1">
      <alignment vertical="center"/>
    </xf>
    <xf numFmtId="2" fontId="23" fillId="11" borderId="32" xfId="0" applyNumberFormat="1" applyFont="1" applyFill="1" applyBorder="1" applyAlignment="1">
      <alignment horizontal="center"/>
    </xf>
    <xf numFmtId="1" fontId="1" fillId="11" borderId="11" xfId="0" applyNumberFormat="1" applyFont="1" applyFill="1" applyBorder="1" applyAlignment="1">
      <alignment horizontal="center" vertical="center"/>
    </xf>
    <xf numFmtId="2" fontId="2" fillId="11" borderId="14" xfId="0" applyNumberFormat="1" applyFont="1" applyFill="1" applyBorder="1" applyAlignment="1">
      <alignment horizontal="center" vertical="center"/>
    </xf>
    <xf numFmtId="1" fontId="0" fillId="11" borderId="25" xfId="0" applyNumberFormat="1" applyFill="1" applyBorder="1" applyAlignment="1">
      <alignment horizontal="center" vertical="center"/>
    </xf>
    <xf numFmtId="1" fontId="0" fillId="11" borderId="24" xfId="0" applyNumberFormat="1" applyFill="1" applyBorder="1" applyAlignment="1">
      <alignment horizontal="center" vertical="center"/>
    </xf>
    <xf numFmtId="1" fontId="1" fillId="11" borderId="12" xfId="0" applyNumberFormat="1" applyFont="1" applyFill="1" applyBorder="1" applyAlignment="1">
      <alignment horizontal="center" vertical="center"/>
    </xf>
    <xf numFmtId="2" fontId="2" fillId="11" borderId="8" xfId="0" applyNumberFormat="1" applyFont="1" applyFill="1" applyBorder="1" applyAlignment="1">
      <alignment horizontal="center" vertical="center"/>
    </xf>
    <xf numFmtId="1" fontId="0" fillId="11" borderId="13" xfId="0" applyNumberFormat="1" applyFill="1" applyBorder="1" applyAlignment="1">
      <alignment horizontal="center" vertical="center"/>
    </xf>
    <xf numFmtId="1" fontId="0" fillId="11" borderId="19" xfId="0" applyNumberFormat="1" applyFill="1" applyBorder="1" applyAlignment="1">
      <alignment horizontal="center" vertical="center"/>
    </xf>
    <xf numFmtId="1" fontId="1" fillId="11" borderId="15" xfId="0" applyNumberFormat="1" applyFont="1" applyFill="1" applyBorder="1" applyAlignment="1">
      <alignment horizontal="center" vertical="center"/>
    </xf>
    <xf numFmtId="2" fontId="2" fillId="11" borderId="9" xfId="0" applyNumberFormat="1" applyFont="1" applyFill="1" applyBorder="1" applyAlignment="1">
      <alignment horizontal="center" vertical="center"/>
    </xf>
    <xf numFmtId="1" fontId="0" fillId="11" borderId="4" xfId="0" applyNumberFormat="1" applyFill="1" applyBorder="1" applyAlignment="1">
      <alignment horizontal="center" vertical="center"/>
    </xf>
    <xf numFmtId="1" fontId="0" fillId="11" borderId="7" xfId="0" applyNumberFormat="1" applyFill="1" applyBorder="1" applyAlignment="1">
      <alignment horizontal="center" vertical="center"/>
    </xf>
    <xf numFmtId="0" fontId="2" fillId="11" borderId="0" xfId="0" applyFont="1" applyFill="1" applyAlignment="1">
      <alignment horizontal="left"/>
    </xf>
    <xf numFmtId="0" fontId="0" fillId="11" borderId="0" xfId="0" applyFill="1" applyAlignment="1">
      <alignment horizontal="center"/>
    </xf>
    <xf numFmtId="2" fontId="0" fillId="11" borderId="0" xfId="0" applyNumberFormat="1" applyFill="1" applyAlignment="1">
      <alignment horizontal="center"/>
    </xf>
    <xf numFmtId="0" fontId="1" fillId="11" borderId="0" xfId="0" applyFont="1" applyFill="1" applyAlignment="1">
      <alignment horizontal="center"/>
    </xf>
    <xf numFmtId="0" fontId="23" fillId="7" borderId="32" xfId="0" applyFont="1" applyFill="1" applyBorder="1" applyAlignment="1">
      <alignment vertical="center"/>
    </xf>
    <xf numFmtId="2" fontId="23" fillId="7" borderId="32" xfId="0" applyNumberFormat="1" applyFont="1" applyFill="1" applyBorder="1" applyAlignment="1">
      <alignment horizontal="center"/>
    </xf>
    <xf numFmtId="1" fontId="1" fillId="7" borderId="11" xfId="0" applyNumberFormat="1" applyFont="1" applyFill="1" applyBorder="1" applyAlignment="1">
      <alignment horizontal="center" vertical="center"/>
    </xf>
    <xf numFmtId="2" fontId="2" fillId="7" borderId="14" xfId="0" applyNumberFormat="1" applyFont="1" applyFill="1" applyBorder="1" applyAlignment="1">
      <alignment horizontal="center" vertical="center"/>
    </xf>
    <xf numFmtId="1" fontId="0" fillId="7" borderId="25" xfId="0" applyNumberFormat="1" applyFill="1" applyBorder="1" applyAlignment="1">
      <alignment horizontal="center" vertical="center"/>
    </xf>
    <xf numFmtId="1" fontId="0" fillId="7" borderId="24" xfId="0" applyNumberFormat="1" applyFill="1" applyBorder="1" applyAlignment="1">
      <alignment horizontal="center" vertical="center"/>
    </xf>
    <xf numFmtId="1" fontId="1" fillId="7" borderId="12" xfId="0" applyNumberFormat="1" applyFont="1" applyFill="1" applyBorder="1" applyAlignment="1">
      <alignment horizontal="center" vertical="center"/>
    </xf>
    <xf numFmtId="1" fontId="0" fillId="7" borderId="19" xfId="0" applyNumberFormat="1" applyFill="1" applyBorder="1" applyAlignment="1">
      <alignment horizontal="center" vertical="center"/>
    </xf>
    <xf numFmtId="1" fontId="1" fillId="11" borderId="11" xfId="0" applyNumberFormat="1" applyFont="1" applyFill="1" applyBorder="1" applyAlignment="1">
      <alignment horizontal="center"/>
    </xf>
    <xf numFmtId="2" fontId="2" fillId="11" borderId="14" xfId="0" applyNumberFormat="1" applyFont="1" applyFill="1" applyBorder="1" applyAlignment="1">
      <alignment horizontal="center"/>
    </xf>
    <xf numFmtId="1" fontId="0" fillId="11" borderId="25" xfId="0" applyNumberFormat="1" applyFill="1" applyBorder="1" applyAlignment="1">
      <alignment horizontal="center"/>
    </xf>
    <xf numFmtId="1" fontId="0" fillId="11" borderId="24" xfId="0" applyNumberFormat="1" applyFill="1" applyBorder="1" applyAlignment="1">
      <alignment horizontal="center"/>
    </xf>
    <xf numFmtId="1" fontId="1" fillId="11" borderId="12" xfId="0" applyNumberFormat="1" applyFont="1" applyFill="1" applyBorder="1" applyAlignment="1">
      <alignment horizontal="center"/>
    </xf>
    <xf numFmtId="2" fontId="2" fillId="11" borderId="8" xfId="0" applyNumberFormat="1" applyFont="1" applyFill="1" applyBorder="1" applyAlignment="1">
      <alignment horizontal="center"/>
    </xf>
    <xf numFmtId="1" fontId="0" fillId="11" borderId="13" xfId="0" applyNumberFormat="1" applyFill="1" applyBorder="1" applyAlignment="1">
      <alignment horizontal="center"/>
    </xf>
    <xf numFmtId="1" fontId="0" fillId="11" borderId="19" xfId="0" applyNumberFormat="1" applyFill="1" applyBorder="1" applyAlignment="1">
      <alignment horizontal="center"/>
    </xf>
    <xf numFmtId="1" fontId="1" fillId="11" borderId="15" xfId="0" applyNumberFormat="1" applyFont="1" applyFill="1" applyBorder="1" applyAlignment="1">
      <alignment horizontal="center"/>
    </xf>
    <xf numFmtId="2" fontId="2" fillId="11" borderId="9" xfId="0" applyNumberFormat="1" applyFont="1" applyFill="1" applyBorder="1" applyAlignment="1">
      <alignment horizontal="center"/>
    </xf>
    <xf numFmtId="1" fontId="0" fillId="11" borderId="4" xfId="0" applyNumberFormat="1" applyFill="1" applyBorder="1" applyAlignment="1">
      <alignment horizontal="center"/>
    </xf>
    <xf numFmtId="1" fontId="0" fillId="11" borderId="7" xfId="0" applyNumberFormat="1" applyFill="1" applyBorder="1" applyAlignment="1">
      <alignment horizontal="center"/>
    </xf>
    <xf numFmtId="2" fontId="23" fillId="11" borderId="0" xfId="0" applyNumberFormat="1" applyFont="1" applyFill="1" applyAlignment="1">
      <alignment horizontal="center"/>
    </xf>
    <xf numFmtId="0" fontId="4" fillId="11" borderId="0" xfId="0" applyFont="1" applyFill="1" applyAlignment="1">
      <alignment horizontal="center"/>
    </xf>
    <xf numFmtId="0" fontId="1" fillId="11" borderId="0" xfId="0" applyFont="1" applyFill="1" applyAlignment="1">
      <alignment horizontal="center" vertical="center"/>
    </xf>
    <xf numFmtId="0" fontId="0" fillId="11" borderId="0" xfId="0" applyFill="1" applyAlignment="1">
      <alignment horizontal="center" vertical="center"/>
    </xf>
    <xf numFmtId="2" fontId="0" fillId="11" borderId="0" xfId="0" applyNumberFormat="1" applyFill="1" applyAlignment="1">
      <alignment horizontal="center" vertical="center"/>
    </xf>
    <xf numFmtId="1" fontId="1" fillId="12" borderId="11" xfId="0" applyNumberFormat="1" applyFont="1" applyFill="1" applyBorder="1" applyAlignment="1">
      <alignment horizontal="center"/>
    </xf>
    <xf numFmtId="2" fontId="2" fillId="12" borderId="14" xfId="0" applyNumberFormat="1" applyFont="1" applyFill="1" applyBorder="1" applyAlignment="1">
      <alignment horizontal="center"/>
    </xf>
    <xf numFmtId="1" fontId="0" fillId="12" borderId="25" xfId="0" applyNumberFormat="1" applyFill="1" applyBorder="1" applyAlignment="1">
      <alignment horizontal="center"/>
    </xf>
    <xf numFmtId="1" fontId="0" fillId="12" borderId="24" xfId="0" applyNumberFormat="1" applyFill="1" applyBorder="1" applyAlignment="1">
      <alignment horizontal="center"/>
    </xf>
    <xf numFmtId="1" fontId="1" fillId="12" borderId="12" xfId="0" applyNumberFormat="1" applyFont="1" applyFill="1" applyBorder="1" applyAlignment="1">
      <alignment horizontal="center"/>
    </xf>
    <xf numFmtId="2" fontId="2" fillId="12" borderId="8" xfId="0" applyNumberFormat="1" applyFont="1" applyFill="1" applyBorder="1" applyAlignment="1">
      <alignment horizontal="center"/>
    </xf>
    <xf numFmtId="1" fontId="0" fillId="12" borderId="13" xfId="0" applyNumberFormat="1" applyFill="1" applyBorder="1" applyAlignment="1">
      <alignment horizontal="center"/>
    </xf>
    <xf numFmtId="1" fontId="0" fillId="12" borderId="19" xfId="0" applyNumberFormat="1" applyFill="1" applyBorder="1" applyAlignment="1">
      <alignment horizontal="center"/>
    </xf>
    <xf numFmtId="1" fontId="1" fillId="12" borderId="15" xfId="0" applyNumberFormat="1" applyFont="1" applyFill="1" applyBorder="1" applyAlignment="1">
      <alignment horizontal="center"/>
    </xf>
    <xf numFmtId="2" fontId="2" fillId="12" borderId="9" xfId="0" applyNumberFormat="1" applyFont="1" applyFill="1" applyBorder="1" applyAlignment="1">
      <alignment horizontal="center"/>
    </xf>
    <xf numFmtId="1" fontId="0" fillId="12" borderId="4" xfId="0" applyNumberFormat="1" applyFill="1" applyBorder="1" applyAlignment="1">
      <alignment horizontal="center"/>
    </xf>
    <xf numFmtId="1" fontId="0" fillId="12" borderId="7" xfId="0" applyNumberFormat="1" applyFill="1" applyBorder="1" applyAlignment="1">
      <alignment horizontal="center"/>
    </xf>
    <xf numFmtId="0" fontId="2" fillId="12" borderId="0" xfId="0" applyFont="1" applyFill="1" applyAlignment="1">
      <alignment horizontal="left"/>
    </xf>
    <xf numFmtId="2" fontId="23" fillId="12" borderId="0" xfId="0" applyNumberFormat="1" applyFont="1" applyFill="1" applyAlignment="1">
      <alignment horizontal="center"/>
    </xf>
    <xf numFmtId="0" fontId="0" fillId="12" borderId="0" xfId="0" applyFill="1" applyAlignment="1">
      <alignment horizontal="center"/>
    </xf>
    <xf numFmtId="2" fontId="0" fillId="12" borderId="0" xfId="0" applyNumberFormat="1" applyFill="1" applyAlignment="1">
      <alignment horizontal="center"/>
    </xf>
    <xf numFmtId="0" fontId="1" fillId="12" borderId="0" xfId="0" applyFont="1" applyFill="1" applyAlignment="1">
      <alignment horizontal="center"/>
    </xf>
    <xf numFmtId="0" fontId="4" fillId="5" borderId="0" xfId="0" applyFont="1" applyFill="1" applyAlignment="1">
      <alignment horizontal="center" vertical="center"/>
    </xf>
    <xf numFmtId="0" fontId="53" fillId="13" borderId="0" xfId="0" applyFont="1" applyFill="1" applyAlignment="1">
      <alignment horizontal="left"/>
    </xf>
    <xf numFmtId="0" fontId="9" fillId="13" borderId="0" xfId="0" applyFont="1" applyFill="1" applyAlignment="1">
      <alignment horizontal="center"/>
    </xf>
    <xf numFmtId="2" fontId="9" fillId="13" borderId="0" xfId="0" applyNumberFormat="1" applyFont="1" applyFill="1" applyAlignment="1">
      <alignment horizontal="center"/>
    </xf>
    <xf numFmtId="0" fontId="53" fillId="13" borderId="11" xfId="0" applyFont="1" applyFill="1" applyBorder="1" applyAlignment="1">
      <alignment horizontal="center"/>
    </xf>
    <xf numFmtId="0" fontId="53" fillId="13" borderId="12" xfId="0" applyFont="1" applyFill="1" applyBorder="1" applyAlignment="1">
      <alignment horizontal="center"/>
    </xf>
    <xf numFmtId="0" fontId="53" fillId="13" borderId="15" xfId="0" applyFont="1" applyFill="1" applyBorder="1" applyAlignment="1">
      <alignment horizontal="center"/>
    </xf>
    <xf numFmtId="0" fontId="25" fillId="3" borderId="1" xfId="3" applyFont="1" applyFill="1" applyBorder="1" applyAlignment="1" applyProtection="1">
      <alignment vertical="center"/>
      <protection locked="0"/>
    </xf>
    <xf numFmtId="14" fontId="25" fillId="3" borderId="1" xfId="3" applyNumberFormat="1" applyFont="1" applyFill="1" applyBorder="1" applyAlignment="1" applyProtection="1">
      <alignment horizontal="left" vertical="center"/>
      <protection locked="0"/>
    </xf>
    <xf numFmtId="1" fontId="25" fillId="3" borderId="1" xfId="3" applyNumberFormat="1" applyFont="1" applyFill="1" applyBorder="1" applyAlignment="1" applyProtection="1">
      <alignment horizontal="center" vertical="center"/>
      <protection locked="0"/>
    </xf>
    <xf numFmtId="0" fontId="3" fillId="5" borderId="1" xfId="3" applyFont="1" applyFill="1" applyBorder="1" applyAlignment="1">
      <alignment vertical="center" wrapText="1"/>
    </xf>
    <xf numFmtId="1" fontId="25" fillId="3" borderId="1" xfId="3" applyNumberFormat="1" applyFont="1" applyFill="1" applyBorder="1" applyAlignment="1">
      <alignment horizontal="left" vertical="center" wrapText="1"/>
    </xf>
    <xf numFmtId="0" fontId="17" fillId="17" borderId="1" xfId="2" applyFill="1" applyBorder="1" applyAlignment="1" applyProtection="1">
      <alignment horizontal="center" vertical="center"/>
      <protection locked="0"/>
    </xf>
    <xf numFmtId="15" fontId="22" fillId="0" borderId="1" xfId="3" quotePrefix="1" applyNumberFormat="1" applyFont="1" applyBorder="1" applyAlignment="1" applyProtection="1">
      <alignment horizontal="left" vertical="center" wrapText="1"/>
      <protection locked="0"/>
    </xf>
    <xf numFmtId="0" fontId="23" fillId="0" borderId="0" xfId="3" applyFont="1"/>
    <xf numFmtId="2" fontId="9" fillId="0" borderId="0" xfId="1" applyNumberFormat="1" applyFont="1"/>
    <xf numFmtId="0" fontId="9" fillId="18" borderId="0" xfId="0" applyFont="1" applyFill="1"/>
    <xf numFmtId="0" fontId="9" fillId="18" borderId="0" xfId="0" applyFont="1" applyFill="1" applyAlignment="1">
      <alignment horizontal="left"/>
    </xf>
    <xf numFmtId="0" fontId="10" fillId="18" borderId="0" xfId="0" applyFont="1" applyFill="1"/>
    <xf numFmtId="49" fontId="11" fillId="18" borderId="0" xfId="0" applyNumberFormat="1" applyFont="1" applyFill="1"/>
    <xf numFmtId="0" fontId="53" fillId="18" borderId="14" xfId="0" applyFont="1" applyFill="1" applyBorder="1" applyAlignment="1">
      <alignment horizontal="center"/>
    </xf>
    <xf numFmtId="0" fontId="53" fillId="18" borderId="8" xfId="0" applyFont="1" applyFill="1" applyBorder="1" applyAlignment="1">
      <alignment horizontal="center"/>
    </xf>
    <xf numFmtId="0" fontId="53" fillId="18" borderId="9" xfId="0" applyFont="1" applyFill="1" applyBorder="1" applyAlignment="1">
      <alignment horizontal="center"/>
    </xf>
    <xf numFmtId="0" fontId="53" fillId="18" borderId="0" xfId="0" applyFont="1" applyFill="1" applyAlignment="1">
      <alignment horizontal="left"/>
    </xf>
    <xf numFmtId="0" fontId="9" fillId="18" borderId="0" xfId="0" applyFont="1" applyFill="1" applyAlignment="1">
      <alignment horizontal="center"/>
    </xf>
    <xf numFmtId="2" fontId="9" fillId="18" borderId="0" xfId="0" applyNumberFormat="1" applyFont="1" applyFill="1" applyAlignment="1">
      <alignment horizontal="center"/>
    </xf>
    <xf numFmtId="9" fontId="22" fillId="0" borderId="1" xfId="3" quotePrefix="1" applyNumberFormat="1" applyFont="1" applyBorder="1" applyAlignment="1" applyProtection="1">
      <alignment horizontal="left" vertical="center" wrapText="1"/>
      <protection locked="0"/>
    </xf>
    <xf numFmtId="9" fontId="22" fillId="0" borderId="1" xfId="3" applyNumberFormat="1" applyFont="1" applyBorder="1" applyAlignment="1" applyProtection="1">
      <alignment horizontal="left" vertical="center" wrapText="1"/>
      <protection locked="0"/>
    </xf>
    <xf numFmtId="0" fontId="37" fillId="15" borderId="1" xfId="0" applyFont="1" applyFill="1" applyBorder="1" applyAlignment="1" applyProtection="1">
      <alignment horizontal="center" vertical="center"/>
      <protection locked="0"/>
    </xf>
    <xf numFmtId="0" fontId="34" fillId="0" borderId="0" xfId="0" applyFont="1" applyAlignment="1">
      <alignment horizontal="justify" wrapText="1"/>
    </xf>
    <xf numFmtId="0" fontId="31" fillId="14" borderId="0" xfId="0" applyFont="1" applyFill="1" applyAlignment="1">
      <alignment wrapText="1"/>
    </xf>
    <xf numFmtId="0" fontId="29" fillId="3" borderId="0" xfId="0" applyFont="1" applyFill="1" applyAlignment="1">
      <alignment horizontal="left" vertical="center" wrapText="1"/>
    </xf>
    <xf numFmtId="0" fontId="27" fillId="15" borderId="19" xfId="0" applyFont="1" applyFill="1" applyBorder="1" applyAlignment="1" applyProtection="1">
      <alignment horizontal="center" vertical="center"/>
      <protection locked="0"/>
    </xf>
    <xf numFmtId="0" fontId="27" fillId="15" borderId="38" xfId="0" applyFont="1" applyFill="1" applyBorder="1" applyAlignment="1" applyProtection="1">
      <alignment horizontal="center" vertical="center"/>
      <protection locked="0"/>
    </xf>
    <xf numFmtId="0" fontId="27" fillId="15" borderId="13" xfId="0" applyFont="1" applyFill="1" applyBorder="1" applyAlignment="1" applyProtection="1">
      <alignment horizontal="center" vertical="center"/>
      <protection locked="0"/>
    </xf>
    <xf numFmtId="0" fontId="36" fillId="0" borderId="0" xfId="0" applyFont="1" applyAlignment="1">
      <alignment horizontal="right" vertical="center" wrapText="1" indent="2"/>
    </xf>
    <xf numFmtId="0" fontId="36" fillId="0" borderId="31" xfId="0" applyFont="1" applyBorder="1" applyAlignment="1">
      <alignment horizontal="right" vertical="center" wrapText="1" indent="2"/>
    </xf>
    <xf numFmtId="0" fontId="34" fillId="0" borderId="0" xfId="0" applyFont="1" applyAlignment="1">
      <alignment vertical="top" wrapText="1"/>
    </xf>
    <xf numFmtId="0" fontId="34" fillId="0" borderId="0" xfId="0" applyFont="1" applyAlignment="1">
      <alignment wrapText="1"/>
    </xf>
    <xf numFmtId="1" fontId="37" fillId="15" borderId="1" xfId="0" applyNumberFormat="1" applyFont="1" applyFill="1" applyBorder="1" applyAlignment="1" applyProtection="1">
      <alignment horizontal="center" vertical="center"/>
      <protection locked="0"/>
    </xf>
    <xf numFmtId="0" fontId="36" fillId="0" borderId="0" xfId="0" applyFont="1" applyAlignment="1">
      <alignment horizontal="center" vertical="center" wrapText="1"/>
    </xf>
    <xf numFmtId="0" fontId="36" fillId="0" borderId="31" xfId="0" applyFont="1" applyBorder="1" applyAlignment="1">
      <alignment horizontal="center" vertical="center" wrapText="1"/>
    </xf>
    <xf numFmtId="0" fontId="29" fillId="0" borderId="39" xfId="0" applyFont="1" applyBorder="1" applyAlignment="1">
      <alignment vertical="center" wrapText="1"/>
    </xf>
    <xf numFmtId="0" fontId="29" fillId="0" borderId="0" xfId="0" applyFont="1" applyAlignment="1">
      <alignment vertical="center" wrapText="1"/>
    </xf>
    <xf numFmtId="0" fontId="34" fillId="0" borderId="0" xfId="0" applyFont="1" applyAlignment="1">
      <alignment horizontal="left" vertical="center" wrapText="1"/>
    </xf>
    <xf numFmtId="0" fontId="29" fillId="0" borderId="0" xfId="0" applyFont="1" applyAlignment="1">
      <alignment horizontal="left" wrapText="1"/>
    </xf>
    <xf numFmtId="0" fontId="34" fillId="0" borderId="0" xfId="0" applyFont="1" applyAlignment="1">
      <alignment horizontal="justify" vertical="center"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1" fontId="24" fillId="18" borderId="0" xfId="0" applyNumberFormat="1" applyFont="1" applyFill="1" applyAlignment="1">
      <alignment horizontal="left" vertical="center" wrapText="1"/>
    </xf>
    <xf numFmtId="0" fontId="24" fillId="18" borderId="0" xfId="0" applyFont="1" applyFill="1" applyAlignment="1">
      <alignment horizontal="left" vertical="center" wrapText="1"/>
    </xf>
    <xf numFmtId="0" fontId="24" fillId="18" borderId="0" xfId="0" applyFont="1" applyFill="1" applyAlignment="1">
      <alignment horizontal="left" wrapText="1"/>
    </xf>
    <xf numFmtId="0" fontId="23" fillId="9" borderId="0" xfId="0" applyFont="1" applyFill="1" applyAlignment="1">
      <alignment horizontal="center" vertical="center"/>
    </xf>
    <xf numFmtId="0" fontId="23" fillId="6" borderId="0" xfId="0" applyFont="1" applyFill="1" applyAlignment="1">
      <alignment horizontal="center" vertical="center"/>
    </xf>
    <xf numFmtId="2" fontId="23" fillId="7" borderId="0" xfId="0" applyNumberFormat="1" applyFont="1" applyFill="1" applyAlignment="1">
      <alignment horizontal="center" vertical="center"/>
    </xf>
    <xf numFmtId="2" fontId="23" fillId="3" borderId="0" xfId="0" applyNumberFormat="1" applyFont="1" applyFill="1" applyAlignment="1">
      <alignment horizontal="center" vertical="center"/>
    </xf>
    <xf numFmtId="2" fontId="23" fillId="5" borderId="0" xfId="0" applyNumberFormat="1" applyFont="1" applyFill="1" applyAlignment="1">
      <alignment horizontal="center" vertical="center"/>
    </xf>
    <xf numFmtId="0" fontId="23" fillId="4" borderId="0" xfId="0" applyFont="1" applyFill="1" applyAlignment="1">
      <alignment horizontal="center" vertical="center"/>
    </xf>
    <xf numFmtId="0" fontId="23" fillId="7" borderId="0" xfId="0" applyFont="1" applyFill="1" applyAlignment="1">
      <alignment horizontal="center" vertical="center"/>
    </xf>
    <xf numFmtId="0" fontId="23" fillId="3" borderId="0" xfId="0" applyFont="1" applyFill="1" applyAlignment="1">
      <alignment horizontal="center" vertical="center"/>
    </xf>
    <xf numFmtId="49" fontId="15" fillId="18" borderId="0" xfId="0" applyNumberFormat="1" applyFont="1" applyFill="1" applyAlignment="1" applyProtection="1">
      <alignment horizontal="right"/>
      <protection locked="0"/>
    </xf>
    <xf numFmtId="0" fontId="1" fillId="0" borderId="16" xfId="0" applyFont="1" applyBorder="1" applyAlignment="1" applyProtection="1">
      <alignment horizontal="center"/>
      <protection locked="0"/>
    </xf>
    <xf numFmtId="9" fontId="53" fillId="18" borderId="2" xfId="1" applyFont="1" applyFill="1" applyBorder="1" applyAlignment="1">
      <alignment horizontal="center"/>
    </xf>
    <xf numFmtId="9" fontId="53" fillId="18" borderId="5" xfId="1" applyFont="1" applyFill="1" applyBorder="1" applyAlignment="1">
      <alignment horizontal="center"/>
    </xf>
    <xf numFmtId="9" fontId="53" fillId="18" borderId="3" xfId="1" applyFont="1" applyFill="1" applyBorder="1" applyAlignment="1">
      <alignment horizontal="center"/>
    </xf>
    <xf numFmtId="9" fontId="53" fillId="18" borderId="6" xfId="1" applyFont="1" applyFill="1" applyBorder="1" applyAlignment="1">
      <alignment horizontal="center"/>
    </xf>
    <xf numFmtId="9" fontId="53" fillId="18" borderId="4" xfId="1" applyFont="1" applyFill="1" applyBorder="1" applyAlignment="1">
      <alignment horizontal="center"/>
    </xf>
    <xf numFmtId="9" fontId="53" fillId="18" borderId="7" xfId="1" applyFont="1" applyFill="1" applyBorder="1" applyAlignment="1">
      <alignment horizontal="center"/>
    </xf>
    <xf numFmtId="0" fontId="1" fillId="0" borderId="0" xfId="0" applyFont="1" applyAlignment="1">
      <alignment horizontal="left"/>
    </xf>
    <xf numFmtId="0" fontId="4" fillId="0" borderId="0" xfId="0" applyFont="1" applyAlignment="1">
      <alignment horizontal="left"/>
    </xf>
    <xf numFmtId="0" fontId="2" fillId="0" borderId="30" xfId="0" applyFont="1" applyBorder="1" applyAlignment="1">
      <alignment horizontal="center"/>
    </xf>
    <xf numFmtId="0" fontId="1" fillId="0" borderId="0" xfId="0" applyFont="1" applyAlignment="1">
      <alignment horizontal="left" wrapText="1"/>
    </xf>
    <xf numFmtId="0" fontId="1" fillId="0" borderId="10" xfId="0" applyFont="1" applyBorder="1" applyAlignment="1">
      <alignment horizontal="left" wrapText="1"/>
    </xf>
    <xf numFmtId="0" fontId="0" fillId="0" borderId="0" xfId="0" applyAlignment="1">
      <alignment wrapText="1"/>
    </xf>
    <xf numFmtId="0" fontId="0" fillId="0" borderId="10" xfId="0" applyBorder="1" applyAlignment="1">
      <alignment wrapText="1"/>
    </xf>
    <xf numFmtId="0" fontId="1" fillId="0" borderId="0" xfId="0" applyFont="1" applyAlignment="1">
      <alignment wrapText="1"/>
    </xf>
    <xf numFmtId="0" fontId="1" fillId="0" borderId="10" xfId="0" applyFont="1" applyBorder="1" applyAlignment="1">
      <alignment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1" fontId="42" fillId="16" borderId="0" xfId="0" applyNumberFormat="1" applyFont="1" applyFill="1" applyAlignment="1">
      <alignment horizontal="center" vertical="center" wrapText="1"/>
    </xf>
    <xf numFmtId="0" fontId="0" fillId="0" borderId="0" xfId="0"/>
    <xf numFmtId="1" fontId="24" fillId="10" borderId="0" xfId="0" applyNumberFormat="1" applyFont="1" applyFill="1" applyAlignment="1">
      <alignment horizontal="left" vertical="center" wrapText="1"/>
    </xf>
    <xf numFmtId="0" fontId="24" fillId="10" borderId="0" xfId="0" applyFont="1" applyFill="1" applyAlignment="1">
      <alignment horizontal="left" vertical="center" wrapText="1"/>
    </xf>
    <xf numFmtId="0" fontId="2" fillId="0" borderId="0" xfId="0" applyFont="1" applyAlignment="1">
      <alignment horizontal="left"/>
    </xf>
    <xf numFmtId="49" fontId="15" fillId="10" borderId="0" xfId="0" applyNumberFormat="1" applyFont="1" applyFill="1" applyAlignment="1" applyProtection="1">
      <alignment horizontal="right"/>
      <protection locked="0"/>
    </xf>
    <xf numFmtId="0" fontId="1" fillId="0" borderId="0" xfId="0" applyFont="1" applyAlignment="1">
      <alignment horizontal="left" vertical="center"/>
    </xf>
    <xf numFmtId="0" fontId="23" fillId="11" borderId="0" xfId="0" applyFont="1" applyFill="1" applyAlignment="1">
      <alignment horizontal="center" vertical="center"/>
    </xf>
    <xf numFmtId="9" fontId="53" fillId="13" borderId="11" xfId="1" applyFont="1" applyFill="1" applyBorder="1" applyAlignment="1">
      <alignment horizontal="center"/>
    </xf>
    <xf numFmtId="9" fontId="53" fillId="13" borderId="29" xfId="1" applyFont="1" applyFill="1" applyBorder="1" applyAlignment="1">
      <alignment horizontal="center"/>
    </xf>
    <xf numFmtId="9" fontId="53" fillId="13" borderId="12" xfId="1" applyFont="1" applyFill="1" applyBorder="1" applyAlignment="1">
      <alignment horizontal="center"/>
    </xf>
    <xf numFmtId="9" fontId="53" fillId="13" borderId="26" xfId="1" applyFont="1" applyFill="1" applyBorder="1" applyAlignment="1">
      <alignment horizontal="center"/>
    </xf>
    <xf numFmtId="1" fontId="42" fillId="10" borderId="0" xfId="0" applyNumberFormat="1" applyFont="1" applyFill="1" applyAlignment="1">
      <alignment horizontal="center" vertical="center" wrapText="1"/>
    </xf>
    <xf numFmtId="0" fontId="23" fillId="12" borderId="0" xfId="0" applyFont="1" applyFill="1" applyAlignment="1">
      <alignment horizontal="center" vertical="center"/>
    </xf>
    <xf numFmtId="0" fontId="23" fillId="5" borderId="0" xfId="0" applyFont="1" applyFill="1" applyAlignment="1">
      <alignment horizontal="center" vertical="center"/>
    </xf>
    <xf numFmtId="9" fontId="53" fillId="13" borderId="15" xfId="1" applyFont="1" applyFill="1" applyBorder="1" applyAlignment="1">
      <alignment horizontal="center"/>
    </xf>
    <xf numFmtId="9" fontId="53" fillId="13" borderId="27" xfId="1" applyFont="1" applyFill="1" applyBorder="1" applyAlignment="1">
      <alignment horizontal="center"/>
    </xf>
    <xf numFmtId="0" fontId="59" fillId="0" borderId="39" xfId="3" applyFont="1" applyBorder="1" applyAlignment="1">
      <alignment vertical="center"/>
    </xf>
    <xf numFmtId="0" fontId="59" fillId="0" borderId="0" xfId="3" applyFont="1" applyAlignment="1">
      <alignment vertical="center"/>
    </xf>
    <xf numFmtId="0" fontId="60" fillId="0" borderId="39" xfId="3" applyFont="1" applyBorder="1" applyAlignment="1">
      <alignment horizontal="center" vertical="center" wrapText="1"/>
    </xf>
    <xf numFmtId="0" fontId="60" fillId="0" borderId="0" xfId="3" applyFont="1" applyAlignment="1">
      <alignment horizontal="center" vertical="center" wrapText="1"/>
    </xf>
    <xf numFmtId="0" fontId="59" fillId="0" borderId="39" xfId="3" applyFont="1" applyBorder="1" applyAlignment="1">
      <alignment horizontal="left" vertical="center" wrapText="1"/>
    </xf>
    <xf numFmtId="0" fontId="59" fillId="0" borderId="0" xfId="3" applyFont="1" applyAlignment="1">
      <alignment horizontal="left" vertical="center" wrapText="1"/>
    </xf>
    <xf numFmtId="0" fontId="59" fillId="0" borderId="39" xfId="3" applyFont="1" applyBorder="1" applyAlignment="1">
      <alignment vertical="center" wrapText="1"/>
    </xf>
    <xf numFmtId="0" fontId="59" fillId="0" borderId="0" xfId="3" applyFont="1" applyAlignment="1">
      <alignment vertical="center" wrapText="1"/>
    </xf>
    <xf numFmtId="0" fontId="6" fillId="0" borderId="0" xfId="3" applyFont="1" applyAlignment="1">
      <alignment horizontal="right" vertical="center"/>
    </xf>
    <xf numFmtId="0" fontId="25" fillId="3" borderId="1" xfId="3" applyFont="1" applyFill="1" applyBorder="1" applyAlignment="1">
      <alignment horizontal="left" vertical="center"/>
    </xf>
    <xf numFmtId="0" fontId="26" fillId="3" borderId="1" xfId="3" applyFont="1" applyFill="1" applyBorder="1" applyAlignment="1" applyProtection="1">
      <alignment horizontal="right" vertical="center"/>
      <protection locked="0"/>
    </xf>
    <xf numFmtId="0" fontId="1" fillId="0" borderId="0" xfId="3" applyAlignment="1">
      <alignment horizontal="left" wrapText="1"/>
    </xf>
    <xf numFmtId="0" fontId="42" fillId="13" borderId="0" xfId="3" applyFont="1" applyFill="1" applyAlignment="1">
      <alignment vertical="center" wrapText="1"/>
    </xf>
    <xf numFmtId="0" fontId="42" fillId="13" borderId="0" xfId="3" applyFont="1" applyFill="1" applyAlignment="1">
      <alignment vertical="center"/>
    </xf>
    <xf numFmtId="1" fontId="27" fillId="8" borderId="0" xfId="3" applyNumberFormat="1" applyFont="1" applyFill="1" applyAlignment="1">
      <alignment horizontal="center" vertical="center"/>
    </xf>
    <xf numFmtId="0" fontId="49" fillId="3" borderId="16" xfId="3" quotePrefix="1" applyFont="1" applyFill="1" applyBorder="1" applyAlignment="1">
      <alignment vertical="center"/>
    </xf>
    <xf numFmtId="0" fontId="49" fillId="3" borderId="18" xfId="3" quotePrefix="1" applyFont="1" applyFill="1" applyBorder="1" applyAlignment="1">
      <alignment vertical="center"/>
    </xf>
    <xf numFmtId="0" fontId="49" fillId="3" borderId="17" xfId="3" quotePrefix="1" applyFont="1" applyFill="1" applyBorder="1" applyAlignment="1">
      <alignment vertical="center"/>
    </xf>
    <xf numFmtId="0" fontId="52" fillId="3" borderId="16" xfId="3" applyFont="1" applyFill="1" applyBorder="1" applyAlignment="1">
      <alignment vertical="center" wrapText="1"/>
    </xf>
    <xf numFmtId="0" fontId="52" fillId="3" borderId="17" xfId="3" applyFont="1" applyFill="1" applyBorder="1" applyAlignment="1">
      <alignment vertical="center" wrapText="1"/>
    </xf>
    <xf numFmtId="0" fontId="50" fillId="3" borderId="16" xfId="3" applyFont="1" applyFill="1" applyBorder="1" applyAlignment="1">
      <alignment vertical="center" wrapText="1"/>
    </xf>
    <xf numFmtId="0" fontId="50" fillId="3" borderId="17" xfId="3" applyFont="1" applyFill="1" applyBorder="1" applyAlignment="1">
      <alignment vertical="center" wrapText="1"/>
    </xf>
    <xf numFmtId="0" fontId="56" fillId="0" borderId="0" xfId="3" applyFont="1" applyAlignment="1" applyProtection="1">
      <alignment horizontal="left" vertical="top"/>
      <protection locked="0"/>
    </xf>
    <xf numFmtId="0" fontId="50" fillId="3" borderId="21" xfId="3" applyFont="1" applyFill="1" applyBorder="1" applyAlignment="1">
      <alignment vertical="center" wrapText="1"/>
    </xf>
    <xf numFmtId="0" fontId="50" fillId="3" borderId="22" xfId="3" applyFont="1" applyFill="1" applyBorder="1" applyAlignment="1">
      <alignment vertical="center" wrapText="1"/>
    </xf>
    <xf numFmtId="0" fontId="2" fillId="0" borderId="0" xfId="3" applyFont="1" applyAlignment="1">
      <alignment horizontal="right" vertical="center"/>
    </xf>
    <xf numFmtId="0" fontId="2" fillId="0" borderId="31" xfId="3" applyFont="1" applyBorder="1" applyAlignment="1">
      <alignment horizontal="right" vertical="center"/>
    </xf>
    <xf numFmtId="0" fontId="14" fillId="0" borderId="0" xfId="3" applyFont="1"/>
    <xf numFmtId="0" fontId="50" fillId="3" borderId="1" xfId="3" applyFont="1" applyFill="1" applyBorder="1" applyAlignment="1">
      <alignment vertical="center" wrapText="1"/>
    </xf>
  </cellXfs>
  <cellStyles count="4">
    <cellStyle name="Hyperlink" xfId="2" builtinId="8"/>
    <cellStyle name="Normal" xfId="0" builtinId="0"/>
    <cellStyle name="Normal 2" xfId="3" xr:uid="{00000000-0005-0000-0000-000002000000}"/>
    <cellStyle name="Percent" xfId="1" builtinId="5"/>
  </cellStyles>
  <dxfs count="2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ill>
        <patternFill>
          <bgColor rgb="FFFEDD79"/>
        </patternFill>
      </fill>
    </dxf>
    <dxf>
      <fill>
        <patternFill>
          <bgColor rgb="FF76B7DF"/>
        </patternFill>
      </fill>
    </dxf>
    <dxf>
      <fill>
        <patternFill>
          <bgColor theme="8" tint="0.79998168889431442"/>
        </patternFill>
      </fill>
    </dxf>
    <dxf>
      <font>
        <b val="0"/>
        <i val="0"/>
        <color rgb="FFC00000"/>
      </font>
      <fill>
        <patternFill>
          <bgColor rgb="FFFFD9D9"/>
        </patternFill>
      </fill>
    </dxf>
    <dxf>
      <font>
        <color rgb="FFC00000"/>
      </font>
    </dxf>
    <dxf>
      <font>
        <color rgb="FFC00000"/>
      </font>
    </dxf>
    <dxf>
      <font>
        <b val="0"/>
        <i val="0"/>
        <color rgb="FFC00000"/>
      </font>
      <fill>
        <patternFill>
          <bgColor rgb="FFFFD9D9"/>
        </patternFill>
      </fill>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b/>
        <i val="0"/>
        <color rgb="FF008000"/>
      </font>
    </dxf>
    <dxf>
      <font>
        <condense val="0"/>
        <extend val="0"/>
        <color indexed="10"/>
      </font>
    </dxf>
    <dxf>
      <font>
        <b/>
        <i val="0"/>
        <condense val="0"/>
        <extend val="0"/>
        <color indexed="13"/>
      </font>
      <fill>
        <patternFill patternType="none">
          <bgColor indexed="65"/>
        </patternFill>
      </fill>
    </dxf>
    <dxf>
      <font>
        <condense val="0"/>
        <extend val="0"/>
        <color indexed="57"/>
      </font>
    </dxf>
    <dxf>
      <font>
        <color rgb="FFC00000"/>
      </font>
    </dxf>
    <dxf>
      <font>
        <b/>
        <i val="0"/>
        <color rgb="FF008000"/>
      </font>
    </dxf>
    <dxf>
      <font>
        <color rgb="FFC00000"/>
      </font>
    </dxf>
    <dxf>
      <font>
        <color rgb="FFC00000"/>
      </font>
    </dxf>
    <dxf>
      <font>
        <color rgb="FFC00000"/>
      </font>
    </dxf>
    <dxf>
      <font>
        <b/>
        <i val="0"/>
        <color rgb="FF008000"/>
      </font>
    </dxf>
    <dxf>
      <font>
        <color rgb="FFC00000"/>
      </font>
    </dxf>
    <dxf>
      <font>
        <b/>
        <i val="0"/>
        <color rgb="FF008000"/>
      </font>
    </dxf>
    <dxf>
      <font>
        <b/>
        <i val="0"/>
        <color rgb="FF008000"/>
      </font>
    </dxf>
    <dxf>
      <font>
        <color rgb="FFC00000"/>
      </font>
    </dxf>
    <dxf>
      <font>
        <b/>
        <i val="0"/>
        <color rgb="FF008000"/>
      </font>
    </dxf>
    <dxf>
      <font>
        <color rgb="FFC00000"/>
      </font>
    </dxf>
    <dxf>
      <font>
        <color rgb="FFC00000"/>
      </font>
    </dxf>
    <dxf>
      <font>
        <b/>
        <i val="0"/>
        <color rgb="FF008000"/>
      </font>
    </dxf>
    <dxf>
      <font>
        <b/>
        <i val="0"/>
        <color rgb="FF008000"/>
      </font>
    </dxf>
    <dxf>
      <font>
        <color rgb="FFC00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fill>
        <patternFill>
          <bgColor rgb="FFFFD9D9"/>
        </patternFill>
      </fill>
    </dxf>
    <dxf>
      <font>
        <b/>
        <i val="0"/>
        <condense val="0"/>
        <extend val="0"/>
        <color indexed="13"/>
      </font>
      <fill>
        <patternFill patternType="none">
          <bgColor indexed="65"/>
        </patternFill>
      </fill>
    </dxf>
    <dxf>
      <font>
        <condense val="0"/>
        <extend val="0"/>
        <color indexed="10"/>
      </font>
    </dxf>
    <dxf>
      <font>
        <condense val="0"/>
        <extend val="0"/>
        <color indexed="57"/>
      </font>
    </dxf>
    <dxf>
      <font>
        <color rgb="FFC00000"/>
      </font>
    </dxf>
    <dxf>
      <font>
        <b val="0"/>
        <i val="0"/>
        <color rgb="FFC00000"/>
      </font>
      <fill>
        <patternFill>
          <bgColor rgb="FFFFD9D9"/>
        </patternFill>
      </fill>
    </dxf>
    <dxf>
      <fill>
        <patternFill>
          <bgColor rgb="FFE4E4E4"/>
        </patternFill>
      </fill>
    </dxf>
    <dxf>
      <font>
        <b/>
        <i val="0"/>
        <color rgb="FF008000"/>
      </font>
    </dxf>
    <dxf>
      <font>
        <b val="0"/>
        <i val="0"/>
        <color rgb="FFC00000"/>
      </font>
      <fill>
        <patternFill>
          <bgColor rgb="FFFFD9D9"/>
        </patternFill>
      </fill>
    </dxf>
    <dxf>
      <font>
        <condense val="0"/>
        <extend val="0"/>
        <color indexed="10"/>
      </font>
    </dxf>
    <dxf>
      <font>
        <condense val="0"/>
        <extend val="0"/>
        <color indexed="57"/>
      </font>
    </dxf>
    <dxf>
      <font>
        <b/>
        <i val="0"/>
        <condense val="0"/>
        <extend val="0"/>
        <color indexed="13"/>
      </font>
      <fill>
        <patternFill patternType="none">
          <bgColor indexed="65"/>
        </patternFill>
      </fill>
    </dxf>
    <dxf>
      <font>
        <condense val="0"/>
        <extend val="0"/>
        <color indexed="10"/>
      </font>
    </dxf>
    <dxf>
      <font>
        <condense val="0"/>
        <extend val="0"/>
        <color indexed="57"/>
      </font>
    </dxf>
    <dxf>
      <font>
        <b/>
        <i val="0"/>
        <condense val="0"/>
        <extend val="0"/>
        <color indexed="13"/>
      </font>
      <fill>
        <patternFill patternType="none">
          <bgColor indexed="65"/>
        </patternFill>
      </fill>
    </dxf>
    <dxf>
      <font>
        <b/>
        <i val="0"/>
        <color rgb="FF008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b/>
        <i val="0"/>
        <color rgb="FF008000"/>
      </font>
    </dxf>
    <dxf>
      <font>
        <color rgb="FFC00000"/>
      </font>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color theme="0"/>
      </font>
      <fill>
        <patternFill>
          <bgColor rgb="FFC00000"/>
        </patternFill>
      </fill>
    </dxf>
    <dxf>
      <font>
        <b/>
        <i val="0"/>
        <color auto="1"/>
      </font>
      <fill>
        <patternFill>
          <bgColor rgb="FFFEDD79"/>
        </patternFill>
      </fill>
    </dxf>
    <dxf>
      <font>
        <b/>
        <i val="0"/>
        <color auto="1"/>
      </font>
      <fill>
        <patternFill>
          <bgColor rgb="FF76B7DF"/>
        </patternFill>
      </fill>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color rgb="FFC00000"/>
      </font>
    </dxf>
    <dxf>
      <font>
        <b/>
        <i val="0"/>
        <color rgb="FF008000"/>
      </font>
    </dxf>
    <dxf>
      <font>
        <color rgb="FFC00000"/>
      </font>
    </dxf>
    <dxf>
      <font>
        <b/>
        <i val="0"/>
        <condense val="0"/>
        <extend val="0"/>
        <color indexed="13"/>
      </font>
      <fill>
        <patternFill patternType="none">
          <bgColor indexed="65"/>
        </patternFill>
      </fill>
    </dxf>
    <dxf>
      <font>
        <condense val="0"/>
        <extend val="0"/>
        <color indexed="57"/>
      </font>
    </dxf>
    <dxf>
      <font>
        <condense val="0"/>
        <extend val="0"/>
        <color indexed="10"/>
      </font>
    </dxf>
    <dxf>
      <font>
        <condense val="0"/>
        <extend val="0"/>
        <color indexed="10"/>
      </font>
    </dxf>
    <dxf>
      <font>
        <condense val="0"/>
        <extend val="0"/>
        <color indexed="57"/>
      </font>
    </dxf>
    <dxf>
      <font>
        <b/>
        <i val="0"/>
        <condense val="0"/>
        <extend val="0"/>
        <color indexed="13"/>
      </font>
      <fill>
        <patternFill patternType="none">
          <bgColor indexed="65"/>
        </patternFill>
      </fill>
    </dxf>
    <dxf>
      <font>
        <b/>
        <i val="0"/>
        <condense val="0"/>
        <extend val="0"/>
        <color indexed="13"/>
      </font>
      <fill>
        <patternFill patternType="none">
          <bgColor indexed="65"/>
        </patternFill>
      </fill>
    </dxf>
    <dxf>
      <font>
        <condense val="0"/>
        <extend val="0"/>
        <color indexed="10"/>
      </font>
    </dxf>
    <dxf>
      <font>
        <condense val="0"/>
        <extend val="0"/>
        <color indexed="57"/>
      </font>
    </dxf>
    <dxf>
      <font>
        <b/>
        <i val="0"/>
        <color rgb="FF008000"/>
      </font>
    </dxf>
    <dxf>
      <font>
        <color rgb="FFC00000"/>
      </font>
    </dxf>
    <dxf>
      <font>
        <color rgb="FFC00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b/>
        <i val="0"/>
        <color rgb="FF008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b/>
        <i val="0"/>
        <color rgb="FF008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color rgb="FFC00000"/>
      </font>
    </dxf>
    <dxf>
      <font>
        <b/>
        <i val="0"/>
        <color rgb="FF008000"/>
      </font>
    </dxf>
    <dxf>
      <font>
        <color rgb="FFC00000"/>
      </font>
    </dxf>
    <dxf>
      <font>
        <b/>
        <i val="0"/>
        <color rgb="FF008000"/>
      </font>
    </dxf>
    <dxf>
      <font>
        <color rgb="FFC00000"/>
      </font>
    </dxf>
    <dxf>
      <font>
        <color rgb="FFC00000"/>
      </font>
    </dxf>
    <dxf>
      <font>
        <b/>
        <i val="0"/>
        <color rgb="FF008000"/>
      </font>
    </dxf>
    <dxf>
      <font>
        <color rgb="FFC00000"/>
      </font>
    </dxf>
    <dxf>
      <font>
        <b/>
        <i val="0"/>
        <color rgb="FF008000"/>
      </font>
    </dxf>
    <dxf>
      <font>
        <b/>
        <i val="0"/>
        <color rgb="FF008000"/>
      </font>
    </dxf>
    <dxf>
      <font>
        <color rgb="FFC00000"/>
      </font>
    </dxf>
    <dxf>
      <font>
        <color rgb="FFC00000"/>
      </font>
    </dxf>
    <dxf>
      <font>
        <b/>
        <i val="0"/>
        <color rgb="FF008000"/>
      </font>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dxf>
    <dxf>
      <font>
        <color rgb="FFC00000"/>
      </font>
    </dxf>
    <dxf>
      <font>
        <b/>
        <i val="0"/>
        <color rgb="FF008000"/>
      </font>
    </dxf>
    <dxf>
      <font>
        <color rgb="FFC00000"/>
      </font>
    </dxf>
    <dxf>
      <font>
        <b/>
        <i val="0"/>
        <color rgb="FF008000"/>
      </font>
    </dxf>
    <dxf>
      <font>
        <b/>
        <i val="0"/>
        <color rgb="FF008000"/>
      </font>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dxf>
    <dxf>
      <font>
        <color rgb="FFC00000"/>
      </font>
    </dxf>
    <dxf>
      <font>
        <b val="0"/>
        <i val="0"/>
        <color rgb="FFC00000"/>
      </font>
      <fill>
        <patternFill>
          <bgColor rgb="FFFFD9D9"/>
        </patternFill>
      </fill>
    </dxf>
    <dxf>
      <font>
        <b/>
        <i val="0"/>
        <color rgb="FF008000"/>
      </font>
    </dxf>
    <dxf>
      <font>
        <color rgb="FFC00000"/>
      </font>
      <fill>
        <patternFill>
          <bgColor rgb="FFFFD9D9"/>
        </patternFill>
      </fill>
    </dxf>
    <dxf>
      <fill>
        <patternFill>
          <bgColor rgb="FFE4E4E4"/>
        </patternFill>
      </fill>
    </dxf>
    <dxf>
      <font>
        <color rgb="FFC00000"/>
      </font>
    </dxf>
    <dxf>
      <font>
        <b/>
        <i val="0"/>
        <color rgb="FF008000"/>
      </font>
    </dxf>
    <dxf>
      <font>
        <color rgb="FFC00000"/>
      </font>
    </dxf>
    <dxf>
      <font>
        <b/>
        <i val="0"/>
        <color rgb="FF008000"/>
      </font>
    </dxf>
    <dxf>
      <font>
        <b/>
        <i val="0"/>
        <condense val="0"/>
        <extend val="0"/>
        <color indexed="13"/>
      </font>
      <fill>
        <patternFill patternType="none">
          <bgColor indexed="65"/>
        </patternFill>
      </fill>
    </dxf>
    <dxf>
      <font>
        <condense val="0"/>
        <extend val="0"/>
        <color indexed="57"/>
      </font>
    </dxf>
    <dxf>
      <font>
        <condense val="0"/>
        <extend val="0"/>
        <color indexed="10"/>
      </font>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dxf>
    <dxf>
      <font>
        <b/>
        <i val="0"/>
        <color rgb="FF008000"/>
      </font>
    </dxf>
    <dxf>
      <font>
        <color rgb="FFC00000"/>
      </font>
    </dxf>
    <dxf>
      <font>
        <color rgb="FFC00000"/>
      </font>
    </dxf>
    <dxf>
      <font>
        <b/>
        <i val="0"/>
        <color rgb="FF008000"/>
      </font>
    </dxf>
    <dxf>
      <font>
        <b/>
        <i val="0"/>
        <color rgb="FF008000"/>
      </font>
    </dxf>
    <dxf>
      <font>
        <color rgb="FFC00000"/>
      </font>
    </dxf>
    <dxf>
      <font>
        <color rgb="FFC00000"/>
      </font>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auto="1"/>
      </font>
      <fill>
        <patternFill>
          <bgColor rgb="FFFEDD79"/>
        </patternFill>
      </fill>
    </dxf>
    <dxf>
      <font>
        <b/>
        <i val="0"/>
        <color auto="1"/>
      </font>
      <fill>
        <patternFill>
          <bgColor rgb="FF76B7DF"/>
        </patternFill>
      </fill>
    </dxf>
    <dxf>
      <fill>
        <patternFill>
          <bgColor rgb="FFFEDD79"/>
        </patternFill>
      </fill>
    </dxf>
    <dxf>
      <fill>
        <patternFill>
          <bgColor rgb="FF76B7DF"/>
        </patternFill>
      </fill>
    </dxf>
  </dxfs>
  <tableStyles count="0" defaultTableStyle="TableStyleMedium9" defaultPivotStyle="PivotStyleLight16"/>
  <colors>
    <mruColors>
      <color rgb="FFFFFF00"/>
      <color rgb="FFFCE4D6"/>
      <color rgb="FF76B7DF"/>
      <color rgb="FF76D7BD"/>
      <color rgb="FF76DBFD"/>
      <color rgb="FFFEDD79"/>
      <color rgb="FF000000"/>
      <color rgb="FFFFFFCD"/>
      <color rgb="FF008000"/>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111403</xdr:colOff>
      <xdr:row>0</xdr:row>
      <xdr:rowOff>77983</xdr:rowOff>
    </xdr:from>
    <xdr:to>
      <xdr:col>2</xdr:col>
      <xdr:colOff>1548509</xdr:colOff>
      <xdr:row>1</xdr:row>
      <xdr:rowOff>55291</xdr:rowOff>
    </xdr:to>
    <xdr:pic>
      <xdr:nvPicPr>
        <xdr:cNvPr id="2" name="Picture 1">
          <a:extLst>
            <a:ext uri="{FF2B5EF4-FFF2-40B4-BE49-F238E27FC236}">
              <a16:creationId xmlns:a16="http://schemas.microsoft.com/office/drawing/2014/main" id="{09B68A02-E358-AE4F-B7B0-6E57D24A6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 y="77983"/>
          <a:ext cx="1676623" cy="1447834"/>
        </a:xfrm>
        <a:prstGeom prst="rect">
          <a:avLst/>
        </a:prstGeom>
      </xdr:spPr>
    </xdr:pic>
    <xdr:clientData/>
  </xdr:twoCellAnchor>
</xdr:wsDr>
</file>

<file path=xl/theme/theme1.xml><?xml version="1.0" encoding="utf-8"?>
<a:theme xmlns:a="http://schemas.openxmlformats.org/drawingml/2006/main" name="CoAEMSP-2024">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oAEMSP-2024" id="{7B021B46-6FFD-294A-9B8B-3295DD916FE5}" vid="{4AB442D4-C516-E84C-A501-09D9597C50E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coaemsp.org/resource-library"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O33"/>
  <sheetViews>
    <sheetView showGridLines="0" topLeftCell="A16" zoomScaleNormal="100" workbookViewId="0">
      <selection activeCell="E12" sqref="E12:K12"/>
    </sheetView>
  </sheetViews>
  <sheetFormatPr defaultColWidth="8.86328125" defaultRowHeight="12.75" x14ac:dyDescent="0.35"/>
  <cols>
    <col min="1" max="1" width="4.265625" style="167" customWidth="1"/>
    <col min="2" max="2" width="8.86328125" style="167"/>
    <col min="3" max="4" width="7.73046875" style="168" customWidth="1"/>
    <col min="5" max="14" width="8.86328125" style="167"/>
    <col min="15" max="15" width="3.3984375" style="167" customWidth="1"/>
    <col min="16" max="16384" width="8.86328125" style="167"/>
  </cols>
  <sheetData>
    <row r="1" spans="2:14" ht="32.25" customHeight="1" x14ac:dyDescent="0.6">
      <c r="B1" s="341" t="s">
        <v>52</v>
      </c>
      <c r="C1" s="341"/>
      <c r="D1" s="341"/>
      <c r="E1" s="341"/>
      <c r="F1" s="341"/>
      <c r="G1" s="341"/>
      <c r="H1" s="341"/>
      <c r="I1" s="341"/>
      <c r="J1" s="341"/>
      <c r="K1" s="341"/>
      <c r="L1" s="341"/>
      <c r="M1" s="341"/>
      <c r="N1" s="341"/>
    </row>
    <row r="2" spans="2:14" ht="70.5" customHeight="1" x14ac:dyDescent="0.35">
      <c r="B2" s="342" t="s">
        <v>220</v>
      </c>
      <c r="C2" s="342"/>
      <c r="D2" s="342"/>
      <c r="E2" s="342"/>
      <c r="F2" s="342"/>
      <c r="G2" s="342"/>
      <c r="H2" s="342"/>
      <c r="I2" s="342"/>
      <c r="J2" s="342"/>
      <c r="K2" s="342"/>
      <c r="L2" s="342"/>
      <c r="M2" s="342"/>
      <c r="N2" s="342"/>
    </row>
    <row r="3" spans="2:14" ht="8.25" customHeight="1" x14ac:dyDescent="0.35"/>
    <row r="4" spans="2:14" s="171" customFormat="1" ht="17.649999999999999" x14ac:dyDescent="0.5">
      <c r="B4" s="169" t="s">
        <v>58</v>
      </c>
      <c r="C4" s="170"/>
      <c r="D4" s="170"/>
    </row>
    <row r="5" spans="2:14" ht="50.25" customHeight="1" x14ac:dyDescent="0.4">
      <c r="B5" s="349" t="s">
        <v>271</v>
      </c>
      <c r="C5" s="349"/>
      <c r="D5" s="349"/>
      <c r="E5" s="349"/>
      <c r="F5" s="349"/>
      <c r="G5" s="349"/>
      <c r="H5" s="349"/>
      <c r="I5" s="349"/>
      <c r="J5" s="349"/>
      <c r="K5" s="349"/>
      <c r="L5" s="349"/>
      <c r="M5" s="349"/>
      <c r="N5" s="349"/>
    </row>
    <row r="8" spans="2:14" s="222" customFormat="1" ht="27" customHeight="1" x14ac:dyDescent="0.35">
      <c r="B8" s="346" t="s">
        <v>221</v>
      </c>
      <c r="C8" s="346"/>
      <c r="D8" s="347"/>
      <c r="E8" s="343" t="s">
        <v>280</v>
      </c>
      <c r="F8" s="344"/>
      <c r="G8" s="344"/>
      <c r="H8" s="345"/>
      <c r="I8" s="221" t="str">
        <f>IF(D8="Please Select", " &lt;=== Select from drop down list","")</f>
        <v/>
      </c>
    </row>
    <row r="9" spans="2:14" s="222" customFormat="1" ht="13.5" x14ac:dyDescent="0.35"/>
    <row r="10" spans="2:14" ht="66.75" customHeight="1" x14ac:dyDescent="0.35">
      <c r="B10" s="346" t="s">
        <v>173</v>
      </c>
      <c r="C10" s="346"/>
      <c r="D10" s="347"/>
      <c r="E10" s="350">
        <v>600000</v>
      </c>
      <c r="F10" s="350"/>
      <c r="G10" s="350"/>
      <c r="H10" s="350"/>
      <c r="I10" s="353" t="str">
        <f>IF(E8="Paramedic","Program Number assigned by CoAEMSP:
     Invoice #     : 2xxxx-P or 2xxxx-AP   or 
     Temporary #: 7xxxxx                       or
     Permanent #: 6xxxxx or 65xxxx",IF(E8="AEMT","Program Number assigned by CoAEMSP:
     Invoice #     : 2xxxx-A or 2xxxx-PA   or 
     Temporary #: 2xxxxx                       or
     Permanent #:1xxxxx or 15xxxx",""))</f>
        <v>Program Number assigned by CoAEMSP:
     Invoice #     : 2xxxx-P or 2xxxx-AP   or 
     Temporary #: 7xxxxx                       or
     Permanent #: 6xxxxx or 65xxxx</v>
      </c>
      <c r="J10" s="354"/>
      <c r="K10" s="354"/>
      <c r="L10" s="354"/>
      <c r="M10" s="354"/>
      <c r="N10" s="354"/>
    </row>
    <row r="11" spans="2:14" ht="15" customHeight="1" x14ac:dyDescent="0.35">
      <c r="B11" s="174"/>
      <c r="C11" s="174"/>
      <c r="D11" s="174"/>
      <c r="E11" s="175"/>
      <c r="F11" s="175"/>
      <c r="G11" s="175"/>
      <c r="H11" s="175"/>
      <c r="I11" s="173"/>
    </row>
    <row r="12" spans="2:14" ht="32.25" customHeight="1" x14ac:dyDescent="0.35">
      <c r="B12" s="351" t="s">
        <v>222</v>
      </c>
      <c r="C12" s="351"/>
      <c r="D12" s="352"/>
      <c r="E12" s="339" t="s">
        <v>281</v>
      </c>
      <c r="F12" s="339"/>
      <c r="G12" s="339"/>
      <c r="H12" s="339"/>
      <c r="I12" s="339"/>
      <c r="J12" s="339"/>
      <c r="K12" s="339"/>
    </row>
    <row r="14" spans="2:14" ht="9" customHeight="1" x14ac:dyDescent="0.35">
      <c r="B14" s="348"/>
      <c r="C14" s="348"/>
      <c r="D14" s="348"/>
      <c r="E14" s="348"/>
      <c r="F14" s="348"/>
      <c r="G14" s="348"/>
      <c r="H14" s="348"/>
      <c r="I14" s="348"/>
      <c r="J14" s="348"/>
      <c r="K14" s="348"/>
      <c r="L14" s="348"/>
      <c r="M14" s="348"/>
      <c r="N14" s="348"/>
    </row>
    <row r="15" spans="2:14" ht="10.5" customHeight="1" x14ac:dyDescent="0.35">
      <c r="B15" s="348"/>
      <c r="C15" s="348"/>
      <c r="D15" s="348"/>
      <c r="E15" s="348"/>
      <c r="F15" s="348"/>
      <c r="G15" s="348"/>
      <c r="H15" s="348"/>
      <c r="I15" s="348"/>
      <c r="J15" s="348"/>
      <c r="K15" s="348"/>
      <c r="L15" s="348"/>
      <c r="M15" s="348"/>
      <c r="N15" s="348"/>
    </row>
    <row r="16" spans="2:14" ht="239.25" customHeight="1" x14ac:dyDescent="0.4">
      <c r="B16" s="340" t="s">
        <v>205</v>
      </c>
      <c r="C16" s="340"/>
      <c r="D16" s="340"/>
      <c r="E16" s="340"/>
      <c r="F16" s="340"/>
      <c r="G16" s="340"/>
      <c r="H16" s="340"/>
      <c r="I16" s="340"/>
      <c r="J16" s="340"/>
      <c r="K16" s="340"/>
      <c r="L16" s="340"/>
      <c r="M16" s="340"/>
      <c r="N16" s="340"/>
    </row>
    <row r="17" spans="2:15" ht="8.25" customHeight="1" x14ac:dyDescent="0.35">
      <c r="C17" s="176"/>
      <c r="D17" s="176"/>
    </row>
    <row r="18" spans="2:15" ht="60.75" customHeight="1" x14ac:dyDescent="0.4">
      <c r="B18" s="340" t="s">
        <v>206</v>
      </c>
      <c r="C18" s="340"/>
      <c r="D18" s="340"/>
      <c r="E18" s="340"/>
      <c r="F18" s="340"/>
      <c r="G18" s="340"/>
      <c r="H18" s="340"/>
      <c r="I18" s="340"/>
      <c r="J18" s="340"/>
      <c r="K18" s="340"/>
      <c r="L18" s="340"/>
      <c r="M18" s="340"/>
      <c r="N18" s="340"/>
    </row>
    <row r="19" spans="2:15" ht="69.75" customHeight="1" x14ac:dyDescent="0.4">
      <c r="B19" s="340" t="s">
        <v>207</v>
      </c>
      <c r="C19" s="340"/>
      <c r="D19" s="340"/>
      <c r="E19" s="340"/>
      <c r="F19" s="340"/>
      <c r="G19" s="340"/>
      <c r="H19" s="340"/>
      <c r="I19" s="340"/>
      <c r="J19" s="340"/>
      <c r="K19" s="340"/>
      <c r="L19" s="340"/>
      <c r="M19" s="340"/>
      <c r="N19" s="340"/>
    </row>
    <row r="20" spans="2:15" x14ac:dyDescent="0.35">
      <c r="B20" s="177"/>
      <c r="C20" s="177"/>
      <c r="D20" s="177"/>
      <c r="E20" s="177"/>
      <c r="F20" s="177"/>
      <c r="G20" s="177"/>
      <c r="H20" s="177"/>
      <c r="I20" s="177"/>
      <c r="J20" s="177"/>
      <c r="K20" s="177"/>
    </row>
    <row r="22" spans="2:15" s="171" customFormat="1" ht="17.649999999999999" x14ac:dyDescent="0.5">
      <c r="B22" s="169" t="s">
        <v>59</v>
      </c>
      <c r="C22" s="170"/>
      <c r="D22" s="170"/>
    </row>
    <row r="23" spans="2:15" s="178" customFormat="1" ht="54.75" customHeight="1" x14ac:dyDescent="0.4">
      <c r="B23" s="340" t="s">
        <v>208</v>
      </c>
      <c r="C23" s="340"/>
      <c r="D23" s="340"/>
      <c r="E23" s="340"/>
      <c r="F23" s="340"/>
      <c r="G23" s="340"/>
      <c r="H23" s="340"/>
      <c r="I23" s="340"/>
      <c r="J23" s="340"/>
      <c r="K23" s="340"/>
      <c r="L23" s="340"/>
      <c r="M23" s="340"/>
      <c r="N23" s="340"/>
      <c r="O23" s="172"/>
    </row>
    <row r="25" spans="2:15" x14ac:dyDescent="0.35">
      <c r="B25" s="356"/>
      <c r="C25" s="356"/>
      <c r="D25" s="356"/>
      <c r="E25" s="356"/>
      <c r="F25" s="356"/>
      <c r="G25" s="356"/>
      <c r="H25" s="356"/>
      <c r="I25" s="356"/>
      <c r="J25" s="356"/>
      <c r="K25" s="356"/>
      <c r="L25" s="356"/>
      <c r="M25" s="356"/>
      <c r="N25" s="356"/>
    </row>
    <row r="26" spans="2:15" s="171" customFormat="1" ht="17.649999999999999" x14ac:dyDescent="0.5">
      <c r="B26" s="169" t="s">
        <v>198</v>
      </c>
      <c r="C26" s="170"/>
      <c r="D26" s="170"/>
    </row>
    <row r="27" spans="2:15" s="178" customFormat="1" ht="86.45" customHeight="1" x14ac:dyDescent="0.4">
      <c r="B27" s="357" t="s">
        <v>209</v>
      </c>
      <c r="C27" s="357"/>
      <c r="D27" s="357"/>
      <c r="E27" s="357"/>
      <c r="F27" s="357"/>
      <c r="G27" s="357"/>
      <c r="H27" s="357"/>
      <c r="I27" s="357"/>
      <c r="J27" s="357"/>
      <c r="K27" s="357"/>
      <c r="L27" s="357"/>
      <c r="M27" s="357"/>
      <c r="N27" s="357"/>
    </row>
    <row r="28" spans="2:15" ht="12.75" customHeight="1" x14ac:dyDescent="0.35">
      <c r="B28" s="355"/>
      <c r="C28" s="355"/>
      <c r="D28" s="355"/>
      <c r="E28" s="355"/>
      <c r="F28" s="355"/>
      <c r="G28" s="355"/>
      <c r="H28" s="355"/>
      <c r="I28" s="355"/>
      <c r="J28" s="355"/>
      <c r="K28" s="355"/>
      <c r="L28" s="355"/>
      <c r="M28" s="355"/>
      <c r="N28" s="355"/>
    </row>
    <row r="30" spans="2:15" s="171" customFormat="1" ht="17.649999999999999" x14ac:dyDescent="0.5">
      <c r="B30" s="169" t="s">
        <v>53</v>
      </c>
      <c r="C30" s="179"/>
      <c r="D30" s="179"/>
    </row>
    <row r="31" spans="2:15" ht="15" x14ac:dyDescent="0.4">
      <c r="B31" s="178" t="s">
        <v>54</v>
      </c>
      <c r="C31" s="176"/>
      <c r="D31" s="176"/>
    </row>
    <row r="32" spans="2:15" x14ac:dyDescent="0.35">
      <c r="C32" s="176"/>
      <c r="D32" s="176"/>
    </row>
    <row r="33" spans="2:14" ht="12.75" customHeight="1" x14ac:dyDescent="0.35">
      <c r="B33" s="355"/>
      <c r="C33" s="355"/>
      <c r="D33" s="355"/>
      <c r="E33" s="355"/>
      <c r="F33" s="355"/>
      <c r="G33" s="355"/>
      <c r="H33" s="355"/>
      <c r="I33" s="355"/>
      <c r="J33" s="355"/>
      <c r="K33" s="355"/>
      <c r="L33" s="355"/>
      <c r="M33" s="355"/>
      <c r="N33" s="355"/>
    </row>
  </sheetData>
  <sheetProtection algorithmName="SHA-512" hashValue="vT7jAWoAlU+M+NU0XPSyxKfMU4AcA5DN7dShJWuAa9TLcQbkOMC6og9cWt9odOBly/LF6L6tT0z0/kdbrcodYg==" saltValue="kl3AamY7xCD6VKHw+w5uYQ==" spinCount="100000" sheet="1" selectLockedCells="1"/>
  <mergeCells count="19">
    <mergeCell ref="B33:N33"/>
    <mergeCell ref="B19:N19"/>
    <mergeCell ref="B18:N18"/>
    <mergeCell ref="B25:N25"/>
    <mergeCell ref="B16:N16"/>
    <mergeCell ref="B27:N27"/>
    <mergeCell ref="B28:N28"/>
    <mergeCell ref="E12:K12"/>
    <mergeCell ref="B23:N23"/>
    <mergeCell ref="B1:N1"/>
    <mergeCell ref="B2:N2"/>
    <mergeCell ref="E8:H8"/>
    <mergeCell ref="B8:D8"/>
    <mergeCell ref="B14:N15"/>
    <mergeCell ref="B5:N5"/>
    <mergeCell ref="B10:D10"/>
    <mergeCell ref="E10:H10"/>
    <mergeCell ref="B12:D12"/>
    <mergeCell ref="I10:N10"/>
  </mergeCells>
  <phoneticPr fontId="0" type="noConversion"/>
  <conditionalFormatting sqref="B8:N8">
    <cfRule type="expression" dxfId="226" priority="1">
      <formula>$E$8="Paramedic"</formula>
    </cfRule>
    <cfRule type="expression" dxfId="225" priority="2">
      <formula>$E$8="AEMT"</formula>
    </cfRule>
  </conditionalFormatting>
  <dataValidations count="1">
    <dataValidation type="list" allowBlank="1" showInputMessage="1" showErrorMessage="1" sqref="E8:H8" xr:uid="{9645F2D9-AD86-40D5-9BCE-10AA1C026711}">
      <formula1>"Please Select, AEMT, Paramedic"</formula1>
    </dataValidation>
  </dataValidations>
  <pageMargins left="0.75" right="0.75" top="1" bottom="1" header="0.5" footer="0.5"/>
  <pageSetup scale="7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IA124"/>
  <sheetViews>
    <sheetView showGridLines="0" topLeftCell="A88" zoomScale="110" zoomScaleNormal="110" workbookViewId="0">
      <selection activeCell="AA59" sqref="AA59:AA60"/>
    </sheetView>
  </sheetViews>
  <sheetFormatPr defaultColWidth="8.86328125" defaultRowHeight="12.75" x14ac:dyDescent="0.35"/>
  <cols>
    <col min="1" max="1" width="4.3984375" customWidth="1"/>
    <col min="2" max="3" width="4.3984375" style="12" customWidth="1"/>
    <col min="4" max="4" width="17.73046875" customWidth="1"/>
    <col min="5" max="5" width="36.3984375" customWidth="1"/>
    <col min="6" max="6" width="3.73046875" customWidth="1"/>
    <col min="7" max="7" width="7.3984375" customWidth="1"/>
    <col min="8" max="8" width="8.265625" customWidth="1"/>
    <col min="9" max="11" width="7.86328125" customWidth="1"/>
    <col min="13" max="13" width="13.3984375" style="1" customWidth="1"/>
    <col min="14" max="14" width="8.1328125" style="1" customWidth="1"/>
    <col min="15" max="15" width="8.265625" style="1" customWidth="1"/>
    <col min="16" max="115" width="3.3984375" style="1" customWidth="1"/>
    <col min="116" max="165" width="3.3984375" customWidth="1"/>
    <col min="166" max="166" width="3.3984375" style="1" customWidth="1"/>
    <col min="167" max="235" width="3.3984375" customWidth="1"/>
  </cols>
  <sheetData>
    <row r="1" spans="1:235" ht="32.25" customHeight="1" x14ac:dyDescent="0.35">
      <c r="A1" s="390" t="str">
        <f>IF(OR(Instructions!E8="AEMT",Instructions!E8="Paramedic"),Instructions!E8,"Select Program Level on Instructions Tab")</f>
        <v>Paramedic</v>
      </c>
      <c r="B1" s="390"/>
      <c r="C1" s="390"/>
      <c r="D1" s="390"/>
      <c r="E1" s="390"/>
      <c r="F1" s="390"/>
      <c r="G1" s="390"/>
      <c r="H1" s="390"/>
      <c r="I1" s="390"/>
      <c r="J1" s="390"/>
      <c r="K1" s="390"/>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5" ht="18" customHeight="1" x14ac:dyDescent="0.35">
      <c r="A2" s="360">
        <f>IF(Instructions!E10="","Insert Program Number on Instructions Tab",Instructions!E10)</f>
        <v>600000</v>
      </c>
      <c r="B2" s="361"/>
      <c r="C2" s="361"/>
      <c r="D2" s="361"/>
      <c r="E2" s="361"/>
      <c r="F2" s="361"/>
      <c r="G2" s="327"/>
      <c r="H2" s="327"/>
      <c r="I2" s="327"/>
      <c r="J2" s="327"/>
      <c r="K2" s="327"/>
      <c r="P2" s="14">
        <v>1</v>
      </c>
      <c r="Q2" s="14">
        <f>P2+1</f>
        <v>2</v>
      </c>
      <c r="R2" s="14">
        <f t="shared" ref="R2:CC2" si="0">Q2+1</f>
        <v>3</v>
      </c>
      <c r="S2" s="14">
        <f t="shared" si="0"/>
        <v>4</v>
      </c>
      <c r="T2" s="14">
        <f t="shared" si="0"/>
        <v>5</v>
      </c>
      <c r="U2" s="14">
        <f t="shared" si="0"/>
        <v>6</v>
      </c>
      <c r="V2" s="14">
        <f t="shared" si="0"/>
        <v>7</v>
      </c>
      <c r="W2" s="14">
        <f t="shared" si="0"/>
        <v>8</v>
      </c>
      <c r="X2" s="14">
        <f t="shared" si="0"/>
        <v>9</v>
      </c>
      <c r="Y2" s="14">
        <f t="shared" si="0"/>
        <v>10</v>
      </c>
      <c r="Z2" s="14">
        <f t="shared" si="0"/>
        <v>11</v>
      </c>
      <c r="AA2" s="14">
        <f t="shared" si="0"/>
        <v>12</v>
      </c>
      <c r="AB2" s="14">
        <f t="shared" si="0"/>
        <v>13</v>
      </c>
      <c r="AC2" s="14">
        <f t="shared" si="0"/>
        <v>14</v>
      </c>
      <c r="AD2" s="14">
        <f t="shared" si="0"/>
        <v>15</v>
      </c>
      <c r="AE2" s="14">
        <f t="shared" si="0"/>
        <v>16</v>
      </c>
      <c r="AF2" s="14">
        <f t="shared" si="0"/>
        <v>17</v>
      </c>
      <c r="AG2" s="14">
        <f t="shared" si="0"/>
        <v>18</v>
      </c>
      <c r="AH2" s="14">
        <f t="shared" si="0"/>
        <v>19</v>
      </c>
      <c r="AI2" s="14">
        <f t="shared" si="0"/>
        <v>20</v>
      </c>
      <c r="AJ2" s="14">
        <f t="shared" si="0"/>
        <v>21</v>
      </c>
      <c r="AK2" s="14">
        <f t="shared" si="0"/>
        <v>22</v>
      </c>
      <c r="AL2" s="14">
        <f t="shared" si="0"/>
        <v>23</v>
      </c>
      <c r="AM2" s="14">
        <f t="shared" si="0"/>
        <v>24</v>
      </c>
      <c r="AN2" s="14">
        <f t="shared" si="0"/>
        <v>25</v>
      </c>
      <c r="AO2" s="14">
        <f t="shared" si="0"/>
        <v>26</v>
      </c>
      <c r="AP2" s="14">
        <f t="shared" si="0"/>
        <v>27</v>
      </c>
      <c r="AQ2" s="14">
        <f t="shared" si="0"/>
        <v>28</v>
      </c>
      <c r="AR2" s="14">
        <f t="shared" si="0"/>
        <v>29</v>
      </c>
      <c r="AS2" s="14">
        <f t="shared" si="0"/>
        <v>30</v>
      </c>
      <c r="AT2" s="14">
        <f t="shared" si="0"/>
        <v>31</v>
      </c>
      <c r="AU2" s="14">
        <f t="shared" si="0"/>
        <v>32</v>
      </c>
      <c r="AV2" s="14">
        <f t="shared" si="0"/>
        <v>33</v>
      </c>
      <c r="AW2" s="14">
        <f t="shared" si="0"/>
        <v>34</v>
      </c>
      <c r="AX2" s="14">
        <f t="shared" si="0"/>
        <v>35</v>
      </c>
      <c r="AY2" s="14">
        <f t="shared" si="0"/>
        <v>36</v>
      </c>
      <c r="AZ2" s="14">
        <f t="shared" si="0"/>
        <v>37</v>
      </c>
      <c r="BA2" s="14">
        <f t="shared" si="0"/>
        <v>38</v>
      </c>
      <c r="BB2" s="14">
        <f t="shared" si="0"/>
        <v>39</v>
      </c>
      <c r="BC2" s="14">
        <f t="shared" si="0"/>
        <v>40</v>
      </c>
      <c r="BD2" s="14">
        <f t="shared" si="0"/>
        <v>41</v>
      </c>
      <c r="BE2" s="14">
        <f t="shared" si="0"/>
        <v>42</v>
      </c>
      <c r="BF2" s="14">
        <f t="shared" si="0"/>
        <v>43</v>
      </c>
      <c r="BG2" s="14">
        <f t="shared" si="0"/>
        <v>44</v>
      </c>
      <c r="BH2" s="14">
        <f t="shared" si="0"/>
        <v>45</v>
      </c>
      <c r="BI2" s="14">
        <f t="shared" si="0"/>
        <v>46</v>
      </c>
      <c r="BJ2" s="14">
        <f t="shared" si="0"/>
        <v>47</v>
      </c>
      <c r="BK2" s="14">
        <f t="shared" si="0"/>
        <v>48</v>
      </c>
      <c r="BL2" s="14">
        <f t="shared" si="0"/>
        <v>49</v>
      </c>
      <c r="BM2" s="14">
        <f t="shared" si="0"/>
        <v>50</v>
      </c>
      <c r="BN2" s="14">
        <f t="shared" si="0"/>
        <v>51</v>
      </c>
      <c r="BO2" s="14">
        <f t="shared" si="0"/>
        <v>52</v>
      </c>
      <c r="BP2" s="14">
        <f t="shared" si="0"/>
        <v>53</v>
      </c>
      <c r="BQ2" s="14">
        <f t="shared" si="0"/>
        <v>54</v>
      </c>
      <c r="BR2" s="14">
        <f t="shared" si="0"/>
        <v>55</v>
      </c>
      <c r="BS2" s="14">
        <f t="shared" si="0"/>
        <v>56</v>
      </c>
      <c r="BT2" s="14">
        <f t="shared" si="0"/>
        <v>57</v>
      </c>
      <c r="BU2" s="14">
        <f t="shared" si="0"/>
        <v>58</v>
      </c>
      <c r="BV2" s="14">
        <f t="shared" si="0"/>
        <v>59</v>
      </c>
      <c r="BW2" s="14">
        <f t="shared" si="0"/>
        <v>60</v>
      </c>
      <c r="BX2" s="14">
        <f t="shared" si="0"/>
        <v>61</v>
      </c>
      <c r="BY2" s="14">
        <f t="shared" si="0"/>
        <v>62</v>
      </c>
      <c r="BZ2" s="14">
        <f t="shared" si="0"/>
        <v>63</v>
      </c>
      <c r="CA2" s="14">
        <f t="shared" si="0"/>
        <v>64</v>
      </c>
      <c r="CB2" s="14">
        <f t="shared" si="0"/>
        <v>65</v>
      </c>
      <c r="CC2" s="14">
        <f t="shared" si="0"/>
        <v>66</v>
      </c>
      <c r="CD2" s="14">
        <f t="shared" ref="CD2:DK2" si="1">CC2+1</f>
        <v>67</v>
      </c>
      <c r="CE2" s="14">
        <f t="shared" si="1"/>
        <v>68</v>
      </c>
      <c r="CF2" s="14">
        <f t="shared" si="1"/>
        <v>69</v>
      </c>
      <c r="CG2" s="14">
        <f t="shared" si="1"/>
        <v>70</v>
      </c>
      <c r="CH2" s="14">
        <f t="shared" si="1"/>
        <v>71</v>
      </c>
      <c r="CI2" s="14">
        <f t="shared" si="1"/>
        <v>72</v>
      </c>
      <c r="CJ2" s="14">
        <f t="shared" si="1"/>
        <v>73</v>
      </c>
      <c r="CK2" s="14">
        <f t="shared" si="1"/>
        <v>74</v>
      </c>
      <c r="CL2" s="14">
        <f t="shared" si="1"/>
        <v>75</v>
      </c>
      <c r="CM2" s="14">
        <f t="shared" si="1"/>
        <v>76</v>
      </c>
      <c r="CN2" s="14">
        <f t="shared" si="1"/>
        <v>77</v>
      </c>
      <c r="CO2" s="14">
        <f t="shared" si="1"/>
        <v>78</v>
      </c>
      <c r="CP2" s="14">
        <f t="shared" si="1"/>
        <v>79</v>
      </c>
      <c r="CQ2" s="14">
        <f t="shared" si="1"/>
        <v>80</v>
      </c>
      <c r="CR2" s="14">
        <f t="shared" si="1"/>
        <v>81</v>
      </c>
      <c r="CS2" s="14">
        <f t="shared" si="1"/>
        <v>82</v>
      </c>
      <c r="CT2" s="14">
        <f t="shared" si="1"/>
        <v>83</v>
      </c>
      <c r="CU2" s="14">
        <f t="shared" si="1"/>
        <v>84</v>
      </c>
      <c r="CV2" s="14">
        <f t="shared" si="1"/>
        <v>85</v>
      </c>
      <c r="CW2" s="14">
        <f t="shared" si="1"/>
        <v>86</v>
      </c>
      <c r="CX2" s="14">
        <f t="shared" si="1"/>
        <v>87</v>
      </c>
      <c r="CY2" s="14">
        <f t="shared" si="1"/>
        <v>88</v>
      </c>
      <c r="CZ2" s="14">
        <f t="shared" si="1"/>
        <v>89</v>
      </c>
      <c r="DA2" s="14">
        <f t="shared" si="1"/>
        <v>90</v>
      </c>
      <c r="DB2" s="14">
        <f t="shared" si="1"/>
        <v>91</v>
      </c>
      <c r="DC2" s="14">
        <f t="shared" si="1"/>
        <v>92</v>
      </c>
      <c r="DD2" s="14">
        <f t="shared" si="1"/>
        <v>93</v>
      </c>
      <c r="DE2" s="14">
        <f t="shared" si="1"/>
        <v>94</v>
      </c>
      <c r="DF2" s="14">
        <f t="shared" si="1"/>
        <v>95</v>
      </c>
      <c r="DG2" s="14">
        <f t="shared" si="1"/>
        <v>96</v>
      </c>
      <c r="DH2" s="14">
        <f t="shared" si="1"/>
        <v>97</v>
      </c>
      <c r="DI2" s="14">
        <f t="shared" si="1"/>
        <v>98</v>
      </c>
      <c r="DJ2" s="14">
        <f t="shared" si="1"/>
        <v>99</v>
      </c>
      <c r="DK2" s="14">
        <f t="shared" si="1"/>
        <v>100</v>
      </c>
      <c r="DL2" s="14">
        <f t="shared" ref="DL2" si="2">DK2+1</f>
        <v>101</v>
      </c>
      <c r="DM2" s="14">
        <f t="shared" ref="DM2" si="3">DL2+1</f>
        <v>102</v>
      </c>
      <c r="DN2" s="14">
        <f t="shared" ref="DN2" si="4">DM2+1</f>
        <v>103</v>
      </c>
      <c r="DO2" s="14">
        <f t="shared" ref="DO2" si="5">DN2+1</f>
        <v>104</v>
      </c>
      <c r="DP2" s="14">
        <f t="shared" ref="DP2" si="6">DO2+1</f>
        <v>105</v>
      </c>
      <c r="DQ2" s="14">
        <f t="shared" ref="DQ2" si="7">DP2+1</f>
        <v>106</v>
      </c>
      <c r="DR2" s="14">
        <f t="shared" ref="DR2" si="8">DQ2+1</f>
        <v>107</v>
      </c>
      <c r="DS2" s="14">
        <f t="shared" ref="DS2" si="9">DR2+1</f>
        <v>108</v>
      </c>
      <c r="DT2" s="14">
        <f t="shared" ref="DT2" si="10">DS2+1</f>
        <v>109</v>
      </c>
      <c r="DU2" s="14">
        <f t="shared" ref="DU2" si="11">DT2+1</f>
        <v>110</v>
      </c>
      <c r="DV2" s="14">
        <f t="shared" ref="DV2" si="12">DU2+1</f>
        <v>111</v>
      </c>
      <c r="DW2" s="14">
        <f t="shared" ref="DW2" si="13">DV2+1</f>
        <v>112</v>
      </c>
      <c r="DX2" s="14">
        <f t="shared" ref="DX2" si="14">DW2+1</f>
        <v>113</v>
      </c>
      <c r="DY2" s="14">
        <f t="shared" ref="DY2" si="15">DX2+1</f>
        <v>114</v>
      </c>
      <c r="DZ2" s="14">
        <f t="shared" ref="DZ2" si="16">DY2+1</f>
        <v>115</v>
      </c>
      <c r="EA2" s="14">
        <f t="shared" ref="EA2" si="17">DZ2+1</f>
        <v>116</v>
      </c>
      <c r="EB2" s="14">
        <f t="shared" ref="EB2" si="18">EA2+1</f>
        <v>117</v>
      </c>
      <c r="EC2" s="14">
        <f t="shared" ref="EC2" si="19">EB2+1</f>
        <v>118</v>
      </c>
      <c r="ED2" s="14">
        <f t="shared" ref="ED2" si="20">EC2+1</f>
        <v>119</v>
      </c>
      <c r="EE2" s="14">
        <f t="shared" ref="EE2" si="21">ED2+1</f>
        <v>120</v>
      </c>
      <c r="EF2" s="14">
        <f t="shared" ref="EF2" si="22">EE2+1</f>
        <v>121</v>
      </c>
      <c r="EG2" s="14">
        <f t="shared" ref="EG2" si="23">EF2+1</f>
        <v>122</v>
      </c>
      <c r="EH2" s="14">
        <f t="shared" ref="EH2" si="24">EG2+1</f>
        <v>123</v>
      </c>
      <c r="EI2" s="14">
        <f t="shared" ref="EI2" si="25">EH2+1</f>
        <v>124</v>
      </c>
      <c r="EJ2" s="14">
        <f t="shared" ref="EJ2" si="26">EI2+1</f>
        <v>125</v>
      </c>
      <c r="EK2" s="14">
        <f t="shared" ref="EK2" si="27">EJ2+1</f>
        <v>126</v>
      </c>
      <c r="EL2" s="14">
        <f t="shared" ref="EL2" si="28">EK2+1</f>
        <v>127</v>
      </c>
      <c r="EM2" s="14">
        <f t="shared" ref="EM2" si="29">EL2+1</f>
        <v>128</v>
      </c>
      <c r="EN2" s="14">
        <f t="shared" ref="EN2" si="30">EM2+1</f>
        <v>129</v>
      </c>
      <c r="EO2" s="14">
        <f t="shared" ref="EO2" si="31">EN2+1</f>
        <v>130</v>
      </c>
      <c r="EP2" s="14">
        <f t="shared" ref="EP2" si="32">EO2+1</f>
        <v>131</v>
      </c>
      <c r="EQ2" s="14">
        <f t="shared" ref="EQ2" si="33">EP2+1</f>
        <v>132</v>
      </c>
      <c r="ER2" s="14">
        <f t="shared" ref="ER2" si="34">EQ2+1</f>
        <v>133</v>
      </c>
      <c r="ES2" s="14">
        <f t="shared" ref="ES2" si="35">ER2+1</f>
        <v>134</v>
      </c>
      <c r="ET2" s="14">
        <f t="shared" ref="ET2" si="36">ES2+1</f>
        <v>135</v>
      </c>
      <c r="EU2" s="14">
        <f t="shared" ref="EU2" si="37">ET2+1</f>
        <v>136</v>
      </c>
      <c r="EV2" s="14">
        <f t="shared" ref="EV2" si="38">EU2+1</f>
        <v>137</v>
      </c>
      <c r="EW2" s="14">
        <f t="shared" ref="EW2" si="39">EV2+1</f>
        <v>138</v>
      </c>
      <c r="EX2" s="14">
        <f t="shared" ref="EX2" si="40">EW2+1</f>
        <v>139</v>
      </c>
      <c r="EY2" s="14">
        <f t="shared" ref="EY2" si="41">EX2+1</f>
        <v>140</v>
      </c>
      <c r="EZ2" s="14">
        <f t="shared" ref="EZ2" si="42">EY2+1</f>
        <v>141</v>
      </c>
      <c r="FA2" s="14">
        <f t="shared" ref="FA2" si="43">EZ2+1</f>
        <v>142</v>
      </c>
      <c r="FB2" s="14">
        <f t="shared" ref="FB2" si="44">FA2+1</f>
        <v>143</v>
      </c>
      <c r="FC2" s="14">
        <f t="shared" ref="FC2" si="45">FB2+1</f>
        <v>144</v>
      </c>
      <c r="FD2" s="14">
        <f t="shared" ref="FD2" si="46">FC2+1</f>
        <v>145</v>
      </c>
      <c r="FE2" s="14">
        <f t="shared" ref="FE2" si="47">FD2+1</f>
        <v>146</v>
      </c>
      <c r="FF2" s="14">
        <f t="shared" ref="FF2" si="48">FE2+1</f>
        <v>147</v>
      </c>
      <c r="FG2" s="14">
        <f t="shared" ref="FG2" si="49">FF2+1</f>
        <v>148</v>
      </c>
      <c r="FH2" s="14">
        <f t="shared" ref="FH2" si="50">FG2+1</f>
        <v>149</v>
      </c>
      <c r="FI2" s="14">
        <f t="shared" ref="FI2" si="51">FH2+1</f>
        <v>150</v>
      </c>
      <c r="FJ2" s="14">
        <f t="shared" ref="FJ2" si="52">FI2+1</f>
        <v>151</v>
      </c>
      <c r="FK2" s="14">
        <f t="shared" ref="FK2" si="53">FJ2+1</f>
        <v>152</v>
      </c>
      <c r="FL2" s="14">
        <f t="shared" ref="FL2" si="54">FK2+1</f>
        <v>153</v>
      </c>
      <c r="FM2" s="14">
        <f t="shared" ref="FM2" si="55">FL2+1</f>
        <v>154</v>
      </c>
      <c r="FN2" s="14">
        <f t="shared" ref="FN2" si="56">FM2+1</f>
        <v>155</v>
      </c>
      <c r="FO2" s="14">
        <f t="shared" ref="FO2" si="57">FN2+1</f>
        <v>156</v>
      </c>
      <c r="FP2" s="14">
        <f t="shared" ref="FP2" si="58">FO2+1</f>
        <v>157</v>
      </c>
      <c r="FQ2" s="14">
        <f t="shared" ref="FQ2" si="59">FP2+1</f>
        <v>158</v>
      </c>
      <c r="FR2" s="14">
        <f t="shared" ref="FR2" si="60">FQ2+1</f>
        <v>159</v>
      </c>
      <c r="FS2" s="14">
        <f t="shared" ref="FS2" si="61">FR2+1</f>
        <v>160</v>
      </c>
      <c r="FT2" s="14">
        <f t="shared" ref="FT2" si="62">FS2+1</f>
        <v>161</v>
      </c>
      <c r="FU2" s="14">
        <f t="shared" ref="FU2" si="63">FT2+1</f>
        <v>162</v>
      </c>
      <c r="FV2" s="14">
        <f t="shared" ref="FV2" si="64">FU2+1</f>
        <v>163</v>
      </c>
      <c r="FW2" s="14">
        <f t="shared" ref="FW2" si="65">FV2+1</f>
        <v>164</v>
      </c>
      <c r="FX2" s="14">
        <f t="shared" ref="FX2" si="66">FW2+1</f>
        <v>165</v>
      </c>
      <c r="FY2" s="14">
        <f t="shared" ref="FY2" si="67">FX2+1</f>
        <v>166</v>
      </c>
      <c r="FZ2" s="14">
        <f t="shared" ref="FZ2" si="68">FY2+1</f>
        <v>167</v>
      </c>
      <c r="GA2" s="14">
        <f t="shared" ref="GA2" si="69">FZ2+1</f>
        <v>168</v>
      </c>
      <c r="GB2" s="14">
        <f t="shared" ref="GB2" si="70">GA2+1</f>
        <v>169</v>
      </c>
      <c r="GC2" s="14">
        <f t="shared" ref="GC2" si="71">GB2+1</f>
        <v>170</v>
      </c>
      <c r="GD2" s="14">
        <f t="shared" ref="GD2" si="72">GC2+1</f>
        <v>171</v>
      </c>
      <c r="GE2" s="14">
        <f t="shared" ref="GE2" si="73">GD2+1</f>
        <v>172</v>
      </c>
      <c r="GF2" s="14">
        <f t="shared" ref="GF2" si="74">GE2+1</f>
        <v>173</v>
      </c>
      <c r="GG2" s="14">
        <f t="shared" ref="GG2" si="75">GF2+1</f>
        <v>174</v>
      </c>
      <c r="GH2" s="14">
        <f t="shared" ref="GH2" si="76">GG2+1</f>
        <v>175</v>
      </c>
      <c r="GI2" s="14">
        <f t="shared" ref="GI2" si="77">GH2+1</f>
        <v>176</v>
      </c>
      <c r="GJ2" s="14">
        <f t="shared" ref="GJ2" si="78">GI2+1</f>
        <v>177</v>
      </c>
      <c r="GK2" s="14">
        <f t="shared" ref="GK2" si="79">GJ2+1</f>
        <v>178</v>
      </c>
      <c r="GL2" s="14">
        <f t="shared" ref="GL2" si="80">GK2+1</f>
        <v>179</v>
      </c>
      <c r="GM2" s="14">
        <f t="shared" ref="GM2" si="81">GL2+1</f>
        <v>180</v>
      </c>
      <c r="GN2" s="14">
        <f t="shared" ref="GN2" si="82">GM2+1</f>
        <v>181</v>
      </c>
      <c r="GO2" s="14">
        <f t="shared" ref="GO2" si="83">GN2+1</f>
        <v>182</v>
      </c>
      <c r="GP2" s="14">
        <f t="shared" ref="GP2" si="84">GO2+1</f>
        <v>183</v>
      </c>
      <c r="GQ2" s="14">
        <f t="shared" ref="GQ2" si="85">GP2+1</f>
        <v>184</v>
      </c>
      <c r="GR2" s="14">
        <f t="shared" ref="GR2" si="86">GQ2+1</f>
        <v>185</v>
      </c>
      <c r="GS2" s="14">
        <f t="shared" ref="GS2" si="87">GR2+1</f>
        <v>186</v>
      </c>
      <c r="GT2" s="14">
        <f t="shared" ref="GT2" si="88">GS2+1</f>
        <v>187</v>
      </c>
      <c r="GU2" s="14">
        <f t="shared" ref="GU2" si="89">GT2+1</f>
        <v>188</v>
      </c>
      <c r="GV2" s="14">
        <f t="shared" ref="GV2" si="90">GU2+1</f>
        <v>189</v>
      </c>
      <c r="GW2" s="14">
        <f t="shared" ref="GW2" si="91">GV2+1</f>
        <v>190</v>
      </c>
      <c r="GX2" s="14">
        <f t="shared" ref="GX2" si="92">GW2+1</f>
        <v>191</v>
      </c>
      <c r="GY2" s="14">
        <f t="shared" ref="GY2" si="93">GX2+1</f>
        <v>192</v>
      </c>
      <c r="GZ2" s="14">
        <f t="shared" ref="GZ2" si="94">GY2+1</f>
        <v>193</v>
      </c>
      <c r="HA2" s="14">
        <f t="shared" ref="HA2" si="95">GZ2+1</f>
        <v>194</v>
      </c>
      <c r="HB2" s="14">
        <f t="shared" ref="HB2" si="96">HA2+1</f>
        <v>195</v>
      </c>
      <c r="HC2" s="14">
        <f t="shared" ref="HC2" si="97">HB2+1</f>
        <v>196</v>
      </c>
      <c r="HD2" s="14">
        <f t="shared" ref="HD2" si="98">HC2+1</f>
        <v>197</v>
      </c>
      <c r="HE2" s="14">
        <f t="shared" ref="HE2" si="99">HD2+1</f>
        <v>198</v>
      </c>
      <c r="HF2" s="14">
        <f t="shared" ref="HF2" si="100">HE2+1</f>
        <v>199</v>
      </c>
      <c r="HG2" s="14">
        <f t="shared" ref="HG2" si="101">HF2+1</f>
        <v>200</v>
      </c>
      <c r="HH2" s="14">
        <f t="shared" ref="HH2" si="102">HG2+1</f>
        <v>201</v>
      </c>
      <c r="HI2" s="14">
        <f t="shared" ref="HI2" si="103">HH2+1</f>
        <v>202</v>
      </c>
      <c r="HJ2" s="14">
        <f t="shared" ref="HJ2" si="104">HI2+1</f>
        <v>203</v>
      </c>
      <c r="HK2" s="14">
        <f t="shared" ref="HK2" si="105">HJ2+1</f>
        <v>204</v>
      </c>
      <c r="HL2" s="14">
        <f t="shared" ref="HL2" si="106">HK2+1</f>
        <v>205</v>
      </c>
      <c r="HM2" s="14">
        <f t="shared" ref="HM2" si="107">HL2+1</f>
        <v>206</v>
      </c>
      <c r="HN2" s="14">
        <f t="shared" ref="HN2" si="108">HM2+1</f>
        <v>207</v>
      </c>
      <c r="HO2" s="14">
        <f t="shared" ref="HO2" si="109">HN2+1</f>
        <v>208</v>
      </c>
      <c r="HP2" s="14">
        <f t="shared" ref="HP2" si="110">HO2+1</f>
        <v>209</v>
      </c>
      <c r="HQ2" s="14">
        <f t="shared" ref="HQ2" si="111">HP2+1</f>
        <v>210</v>
      </c>
      <c r="HR2" s="14">
        <f t="shared" ref="HR2" si="112">HQ2+1</f>
        <v>211</v>
      </c>
      <c r="HS2" s="14">
        <f t="shared" ref="HS2" si="113">HR2+1</f>
        <v>212</v>
      </c>
      <c r="HT2" s="14">
        <f t="shared" ref="HT2" si="114">HS2+1</f>
        <v>213</v>
      </c>
      <c r="HU2" s="14">
        <f t="shared" ref="HU2" si="115">HT2+1</f>
        <v>214</v>
      </c>
      <c r="HV2" s="14">
        <f t="shared" ref="HV2" si="116">HU2+1</f>
        <v>215</v>
      </c>
      <c r="HW2" s="14">
        <f t="shared" ref="HW2" si="117">HV2+1</f>
        <v>216</v>
      </c>
      <c r="HX2" s="14">
        <f t="shared" ref="HX2" si="118">HW2+1</f>
        <v>217</v>
      </c>
      <c r="HY2" s="14">
        <f t="shared" ref="HY2" si="119">HX2+1</f>
        <v>218</v>
      </c>
      <c r="HZ2" s="14">
        <f t="shared" ref="HZ2" si="120">HY2+1</f>
        <v>219</v>
      </c>
      <c r="IA2" s="14">
        <f t="shared" ref="IA2" si="121">HZ2+1</f>
        <v>220</v>
      </c>
    </row>
    <row r="3" spans="1:235" ht="17.25" customHeight="1" x14ac:dyDescent="0.35">
      <c r="A3" s="362" t="str">
        <f>IF(Instructions!E12="","Insert Program Name on Instructions Tab",Instructions!E12)</f>
        <v>Accordance Community College</v>
      </c>
      <c r="B3" s="362"/>
      <c r="C3" s="362"/>
      <c r="D3" s="362"/>
      <c r="E3" s="362"/>
      <c r="F3" s="362"/>
      <c r="G3" s="327"/>
      <c r="H3" s="327"/>
      <c r="I3" s="327"/>
      <c r="J3" s="327"/>
      <c r="K3" s="327"/>
      <c r="N3" s="1" t="s">
        <v>0</v>
      </c>
      <c r="O3" s="1" t="s">
        <v>1</v>
      </c>
    </row>
    <row r="4" spans="1:235" ht="13.15" x14ac:dyDescent="0.4">
      <c r="A4" s="327"/>
      <c r="B4" s="328"/>
      <c r="C4" s="328"/>
      <c r="D4" s="327"/>
      <c r="E4" s="327"/>
      <c r="F4" s="327"/>
      <c r="G4" s="327"/>
      <c r="H4" s="327"/>
      <c r="I4" s="327"/>
      <c r="J4" s="327"/>
      <c r="K4" s="327"/>
      <c r="M4" s="188" t="s">
        <v>41</v>
      </c>
      <c r="N4" s="189"/>
      <c r="O4" s="190"/>
      <c r="P4" s="372" t="s">
        <v>288</v>
      </c>
      <c r="Q4" s="372" t="s">
        <v>288</v>
      </c>
      <c r="R4" s="372" t="s">
        <v>288</v>
      </c>
      <c r="S4" s="358" t="s">
        <v>288</v>
      </c>
      <c r="T4" s="358" t="s">
        <v>288</v>
      </c>
      <c r="U4" s="358" t="s">
        <v>288</v>
      </c>
      <c r="V4" s="358" t="s">
        <v>288</v>
      </c>
      <c r="W4" s="358" t="s">
        <v>288</v>
      </c>
      <c r="X4" s="358" t="s">
        <v>288</v>
      </c>
      <c r="Y4" s="358" t="s">
        <v>288</v>
      </c>
      <c r="Z4" s="358" t="s">
        <v>288</v>
      </c>
      <c r="AA4" s="358" t="s">
        <v>288</v>
      </c>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c r="CV4" s="358"/>
      <c r="CW4" s="358"/>
      <c r="CX4" s="358"/>
      <c r="CY4" s="358"/>
      <c r="CZ4" s="358"/>
      <c r="DA4" s="358"/>
      <c r="DB4" s="358"/>
      <c r="DC4" s="358"/>
      <c r="DD4" s="358"/>
      <c r="DE4" s="358"/>
      <c r="DF4" s="358"/>
      <c r="DG4" s="358"/>
      <c r="DH4" s="358"/>
      <c r="DI4" s="358"/>
      <c r="DJ4" s="358"/>
      <c r="DK4" s="358"/>
      <c r="DL4" s="358"/>
      <c r="DM4" s="358"/>
      <c r="DN4" s="358"/>
      <c r="DO4" s="358"/>
      <c r="DP4" s="358"/>
      <c r="DQ4" s="358"/>
      <c r="DR4" s="358"/>
      <c r="DS4" s="358"/>
      <c r="DT4" s="358"/>
      <c r="DU4" s="358"/>
      <c r="DV4" s="358"/>
      <c r="DW4" s="358"/>
      <c r="DX4" s="358"/>
      <c r="DY4" s="358"/>
      <c r="DZ4" s="358"/>
      <c r="EA4" s="358"/>
      <c r="EB4" s="358"/>
      <c r="EC4" s="358"/>
      <c r="ED4" s="358"/>
      <c r="EE4" s="358"/>
      <c r="EF4" s="358"/>
      <c r="EG4" s="358"/>
      <c r="EH4" s="358"/>
      <c r="EI4" s="358"/>
      <c r="EJ4" s="358"/>
      <c r="EK4" s="358"/>
      <c r="EL4" s="358"/>
      <c r="EM4" s="358"/>
      <c r="EN4" s="358"/>
      <c r="EO4" s="358"/>
      <c r="EP4" s="358"/>
      <c r="EQ4" s="358"/>
      <c r="ER4" s="358"/>
      <c r="ES4" s="358"/>
      <c r="ET4" s="358"/>
      <c r="EU4" s="358"/>
      <c r="EV4" s="358"/>
      <c r="EW4" s="358"/>
      <c r="EX4" s="358"/>
      <c r="EY4" s="358"/>
      <c r="EZ4" s="358"/>
      <c r="FA4" s="358"/>
      <c r="FB4" s="358"/>
      <c r="FC4" s="358"/>
      <c r="FD4" s="358"/>
      <c r="FE4" s="358"/>
      <c r="FF4" s="358"/>
      <c r="FG4" s="358"/>
      <c r="FH4" s="358"/>
      <c r="FI4" s="358"/>
      <c r="FJ4" s="358"/>
      <c r="FK4" s="358"/>
      <c r="FL4" s="358"/>
      <c r="FM4" s="358"/>
      <c r="FN4" s="358"/>
      <c r="FO4" s="358"/>
      <c r="FP4" s="358"/>
      <c r="FQ4" s="358"/>
      <c r="FR4" s="358"/>
      <c r="FS4" s="358"/>
      <c r="FT4" s="358"/>
      <c r="FU4" s="358"/>
      <c r="FV4" s="358"/>
      <c r="FW4" s="358"/>
      <c r="FX4" s="358"/>
      <c r="FY4" s="358"/>
      <c r="FZ4" s="358"/>
      <c r="GA4" s="358"/>
      <c r="GB4" s="358"/>
      <c r="GC4" s="358"/>
      <c r="GD4" s="358"/>
      <c r="GE4" s="358"/>
      <c r="GF4" s="358"/>
      <c r="GG4" s="358"/>
      <c r="GH4" s="358"/>
      <c r="GI4" s="358"/>
      <c r="GJ4" s="358"/>
      <c r="GK4" s="358"/>
      <c r="GL4" s="358"/>
      <c r="GM4" s="358"/>
      <c r="GN4" s="358"/>
      <c r="GO4" s="358"/>
      <c r="GP4" s="358"/>
      <c r="GQ4" s="358"/>
      <c r="GR4" s="358"/>
      <c r="GS4" s="358"/>
      <c r="GT4" s="358"/>
      <c r="GU4" s="358"/>
      <c r="GV4" s="358"/>
      <c r="GW4" s="358"/>
      <c r="GX4" s="358"/>
      <c r="GY4" s="358"/>
      <c r="GZ4" s="358"/>
      <c r="HA4" s="358"/>
      <c r="HB4" s="358"/>
      <c r="HC4" s="358"/>
      <c r="HD4" s="358"/>
      <c r="HE4" s="358"/>
      <c r="HF4" s="358"/>
      <c r="HG4" s="358"/>
      <c r="HH4" s="358"/>
      <c r="HI4" s="358"/>
      <c r="HJ4" s="358"/>
      <c r="HK4" s="358"/>
      <c r="HL4" s="358"/>
      <c r="HM4" s="358"/>
      <c r="HN4" s="358"/>
      <c r="HO4" s="358"/>
      <c r="HP4" s="358"/>
      <c r="HQ4" s="358"/>
      <c r="HR4" s="358"/>
      <c r="HS4" s="358"/>
      <c r="HT4" s="358"/>
      <c r="HU4" s="358"/>
      <c r="HV4" s="358"/>
      <c r="HW4" s="358"/>
      <c r="HX4" s="358"/>
      <c r="HY4" s="358"/>
      <c r="HZ4" s="358"/>
      <c r="IA4" s="358"/>
    </row>
    <row r="5" spans="1:235" ht="18.75" customHeight="1" x14ac:dyDescent="0.5">
      <c r="A5" s="329" t="s">
        <v>50</v>
      </c>
      <c r="B5" s="328"/>
      <c r="C5" s="327"/>
      <c r="D5" s="327"/>
      <c r="E5" s="327"/>
      <c r="F5" s="327"/>
      <c r="G5" s="330"/>
      <c r="H5" s="371" t="s">
        <v>163</v>
      </c>
      <c r="I5" s="371"/>
      <c r="J5" s="371"/>
      <c r="K5" s="371"/>
      <c r="M5" s="191" t="s">
        <v>27</v>
      </c>
      <c r="N5" s="189">
        <f>COUNTA(P4:IA4)</f>
        <v>12</v>
      </c>
      <c r="O5" s="190">
        <f>COUNTIF(P4:IA4,"Y")/(COUNTIF(P4:IA4,"Y")+COUNTIF(P4:IA4,"N"))</f>
        <v>1</v>
      </c>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59"/>
      <c r="BD5" s="359"/>
      <c r="BE5" s="359"/>
      <c r="BF5" s="359"/>
      <c r="BG5" s="359"/>
      <c r="BH5" s="359"/>
      <c r="BI5" s="359"/>
      <c r="BJ5" s="359"/>
      <c r="BK5" s="359"/>
      <c r="BL5" s="359"/>
      <c r="BM5" s="359"/>
      <c r="BN5" s="359"/>
      <c r="BO5" s="359"/>
      <c r="BP5" s="359"/>
      <c r="BQ5" s="359"/>
      <c r="BR5" s="359"/>
      <c r="BS5" s="359"/>
      <c r="BT5" s="359"/>
      <c r="BU5" s="359"/>
      <c r="BV5" s="359"/>
      <c r="BW5" s="359"/>
      <c r="BX5" s="359"/>
      <c r="BY5" s="359"/>
      <c r="BZ5" s="359"/>
      <c r="CA5" s="359"/>
      <c r="CB5" s="359"/>
      <c r="CC5" s="359"/>
      <c r="CD5" s="359"/>
      <c r="CE5" s="359"/>
      <c r="CF5" s="359"/>
      <c r="CG5" s="359"/>
      <c r="CH5" s="359"/>
      <c r="CI5" s="359"/>
      <c r="CJ5" s="359"/>
      <c r="CK5" s="359"/>
      <c r="CL5" s="359"/>
      <c r="CM5" s="359"/>
      <c r="CN5" s="359"/>
      <c r="CO5" s="359"/>
      <c r="CP5" s="359"/>
      <c r="CQ5" s="359"/>
      <c r="CR5" s="359"/>
      <c r="CS5" s="359"/>
      <c r="CT5" s="359"/>
      <c r="CU5" s="359"/>
      <c r="CV5" s="359"/>
      <c r="CW5" s="359"/>
      <c r="CX5" s="359"/>
      <c r="CY5" s="359"/>
      <c r="CZ5" s="359"/>
      <c r="DA5" s="359"/>
      <c r="DB5" s="359"/>
      <c r="DC5" s="359"/>
      <c r="DD5" s="359"/>
      <c r="DE5" s="359"/>
      <c r="DF5" s="359"/>
      <c r="DG5" s="359"/>
      <c r="DH5" s="359"/>
      <c r="DI5" s="359"/>
      <c r="DJ5" s="359"/>
      <c r="DK5" s="359"/>
      <c r="DL5" s="359"/>
      <c r="DM5" s="359"/>
      <c r="DN5" s="359"/>
      <c r="DO5" s="359"/>
      <c r="DP5" s="359"/>
      <c r="DQ5" s="359"/>
      <c r="DR5" s="359"/>
      <c r="DS5" s="359"/>
      <c r="DT5" s="359"/>
      <c r="DU5" s="359"/>
      <c r="DV5" s="359"/>
      <c r="DW5" s="359"/>
      <c r="DX5" s="359"/>
      <c r="DY5" s="359"/>
      <c r="DZ5" s="359"/>
      <c r="EA5" s="359"/>
      <c r="EB5" s="359"/>
      <c r="EC5" s="359"/>
      <c r="ED5" s="359"/>
      <c r="EE5" s="359"/>
      <c r="EF5" s="359"/>
      <c r="EG5" s="359"/>
      <c r="EH5" s="359"/>
      <c r="EI5" s="359"/>
      <c r="EJ5" s="359"/>
      <c r="EK5" s="359"/>
      <c r="EL5" s="359"/>
      <c r="EM5" s="359"/>
      <c r="EN5" s="359"/>
      <c r="EO5" s="359"/>
      <c r="EP5" s="359"/>
      <c r="EQ5" s="359"/>
      <c r="ER5" s="359"/>
      <c r="ES5" s="359"/>
      <c r="ET5" s="359"/>
      <c r="EU5" s="359"/>
      <c r="EV5" s="359"/>
      <c r="EW5" s="359"/>
      <c r="EX5" s="359"/>
      <c r="EY5" s="359"/>
      <c r="EZ5" s="359"/>
      <c r="FA5" s="359"/>
      <c r="FB5" s="359"/>
      <c r="FC5" s="359"/>
      <c r="FD5" s="359"/>
      <c r="FE5" s="359"/>
      <c r="FF5" s="359"/>
      <c r="FG5" s="359"/>
      <c r="FH5" s="359"/>
      <c r="FI5" s="359"/>
      <c r="FJ5" s="359"/>
      <c r="FK5" s="359"/>
      <c r="FL5" s="359"/>
      <c r="FM5" s="359"/>
      <c r="FN5" s="359"/>
      <c r="FO5" s="359"/>
      <c r="FP5" s="359"/>
      <c r="FQ5" s="359"/>
      <c r="FR5" s="359"/>
      <c r="FS5" s="359"/>
      <c r="FT5" s="359"/>
      <c r="FU5" s="359"/>
      <c r="FV5" s="359"/>
      <c r="FW5" s="359"/>
      <c r="FX5" s="359"/>
      <c r="FY5" s="359"/>
      <c r="FZ5" s="359"/>
      <c r="GA5" s="359"/>
      <c r="GB5" s="359"/>
      <c r="GC5" s="359"/>
      <c r="GD5" s="359"/>
      <c r="GE5" s="359"/>
      <c r="GF5" s="359"/>
      <c r="GG5" s="359"/>
      <c r="GH5" s="359"/>
      <c r="GI5" s="359"/>
      <c r="GJ5" s="359"/>
      <c r="GK5" s="359"/>
      <c r="GL5" s="359"/>
      <c r="GM5" s="359"/>
      <c r="GN5" s="359"/>
      <c r="GO5" s="359"/>
      <c r="GP5" s="359"/>
      <c r="GQ5" s="359"/>
      <c r="GR5" s="359"/>
      <c r="GS5" s="359"/>
      <c r="GT5" s="359"/>
      <c r="GU5" s="359"/>
      <c r="GV5" s="359"/>
      <c r="GW5" s="359"/>
      <c r="GX5" s="359"/>
      <c r="GY5" s="359"/>
      <c r="GZ5" s="359"/>
      <c r="HA5" s="359"/>
      <c r="HB5" s="359"/>
      <c r="HC5" s="359"/>
      <c r="HD5" s="359"/>
      <c r="HE5" s="359"/>
      <c r="HF5" s="359"/>
      <c r="HG5" s="359"/>
      <c r="HH5" s="359"/>
      <c r="HI5" s="359"/>
      <c r="HJ5" s="359"/>
      <c r="HK5" s="359"/>
      <c r="HL5" s="359"/>
      <c r="HM5" s="359"/>
      <c r="HN5" s="359"/>
      <c r="HO5" s="359"/>
      <c r="HP5" s="359"/>
      <c r="HQ5" s="359"/>
      <c r="HR5" s="359"/>
      <c r="HS5" s="359"/>
      <c r="HT5" s="359"/>
      <c r="HU5" s="359"/>
      <c r="HV5" s="359"/>
      <c r="HW5" s="359"/>
      <c r="HX5" s="359"/>
      <c r="HY5" s="359"/>
      <c r="HZ5" s="359"/>
      <c r="IA5" s="359"/>
    </row>
    <row r="6" spans="1:235" ht="13.5" customHeight="1" x14ac:dyDescent="0.35">
      <c r="A6" s="386"/>
      <c r="B6" s="391"/>
      <c r="C6" s="391"/>
      <c r="D6" s="391"/>
      <c r="E6" s="391"/>
      <c r="F6" s="391"/>
      <c r="G6" s="391"/>
      <c r="H6" s="391"/>
      <c r="I6" s="391"/>
      <c r="J6" s="391"/>
      <c r="K6" s="391"/>
      <c r="M6" s="191" t="s">
        <v>28</v>
      </c>
      <c r="N6" s="189">
        <f t="shared" ref="N6:N12" si="122">COUNTA($P6:$IA6)</f>
        <v>12</v>
      </c>
      <c r="O6" s="190">
        <f t="shared" ref="O6:O12" si="123">COUNTIF(P6:IA6,"Y")/(COUNTIF(P6:IA6,"Y")+COUNTIF(P6:IA6,"N"))</f>
        <v>0.66666666666666663</v>
      </c>
      <c r="P6" s="37" t="s">
        <v>288</v>
      </c>
      <c r="Q6" s="37" t="s">
        <v>288</v>
      </c>
      <c r="R6" s="37" t="s">
        <v>288</v>
      </c>
      <c r="S6" s="37" t="s">
        <v>288</v>
      </c>
      <c r="T6" s="37" t="s">
        <v>288</v>
      </c>
      <c r="U6" s="37" t="s">
        <v>287</v>
      </c>
      <c r="V6" s="37" t="s">
        <v>288</v>
      </c>
      <c r="W6" s="37" t="s">
        <v>287</v>
      </c>
      <c r="X6" s="37" t="s">
        <v>287</v>
      </c>
      <c r="Y6" s="37" t="s">
        <v>288</v>
      </c>
      <c r="Z6" s="37" t="s">
        <v>288</v>
      </c>
      <c r="AA6" s="37" t="s">
        <v>287</v>
      </c>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row>
    <row r="7" spans="1:235" ht="15.75" customHeight="1" x14ac:dyDescent="0.4">
      <c r="A7" s="8" t="s">
        <v>6</v>
      </c>
      <c r="B7" s="13" t="s">
        <v>48</v>
      </c>
      <c r="C7" s="13"/>
      <c r="G7" s="3"/>
      <c r="M7" s="191" t="s">
        <v>29</v>
      </c>
      <c r="N7" s="189">
        <f t="shared" si="122"/>
        <v>12</v>
      </c>
      <c r="O7" s="190">
        <f t="shared" si="123"/>
        <v>0.75</v>
      </c>
      <c r="P7" s="37" t="s">
        <v>288</v>
      </c>
      <c r="Q7" s="37" t="s">
        <v>288</v>
      </c>
      <c r="R7" s="37" t="s">
        <v>288</v>
      </c>
      <c r="S7" s="37" t="s">
        <v>288</v>
      </c>
      <c r="T7" s="37" t="s">
        <v>287</v>
      </c>
      <c r="U7" s="37" t="s">
        <v>287</v>
      </c>
      <c r="V7" s="37" t="s">
        <v>288</v>
      </c>
      <c r="W7" s="37" t="s">
        <v>287</v>
      </c>
      <c r="X7" s="37" t="s">
        <v>288</v>
      </c>
      <c r="Y7" s="37" t="s">
        <v>288</v>
      </c>
      <c r="Z7" s="37" t="s">
        <v>288</v>
      </c>
      <c r="AA7" s="37" t="s">
        <v>288</v>
      </c>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row>
    <row r="8" spans="1:235" ht="13.5" customHeight="1" thickBot="1" x14ac:dyDescent="0.4">
      <c r="A8" s="4"/>
      <c r="G8" s="43" t="s">
        <v>0</v>
      </c>
      <c r="H8" s="43" t="s">
        <v>51</v>
      </c>
      <c r="I8" s="43" t="s">
        <v>153</v>
      </c>
      <c r="J8" s="43" t="s">
        <v>152</v>
      </c>
      <c r="K8" s="43" t="s">
        <v>102</v>
      </c>
      <c r="M8" s="191" t="s">
        <v>30</v>
      </c>
      <c r="N8" s="189">
        <f t="shared" si="122"/>
        <v>12</v>
      </c>
      <c r="O8" s="190">
        <f t="shared" si="123"/>
        <v>0.66666666666666663</v>
      </c>
      <c r="P8" s="37" t="s">
        <v>288</v>
      </c>
      <c r="Q8" s="37" t="s">
        <v>288</v>
      </c>
      <c r="R8" s="37" t="s">
        <v>288</v>
      </c>
      <c r="S8" s="37" t="s">
        <v>288</v>
      </c>
      <c r="T8" s="37" t="s">
        <v>287</v>
      </c>
      <c r="U8" s="37" t="s">
        <v>287</v>
      </c>
      <c r="V8" s="37" t="s">
        <v>288</v>
      </c>
      <c r="W8" s="37" t="s">
        <v>287</v>
      </c>
      <c r="X8" s="37" t="s">
        <v>287</v>
      </c>
      <c r="Y8" s="37" t="s">
        <v>288</v>
      </c>
      <c r="Z8" s="37" t="s">
        <v>288</v>
      </c>
      <c r="AA8" s="37" t="s">
        <v>288</v>
      </c>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row>
    <row r="9" spans="1:235" ht="13.15" x14ac:dyDescent="0.4">
      <c r="A9" s="40"/>
      <c r="B9" s="12" t="s">
        <v>66</v>
      </c>
      <c r="C9" s="10" t="s">
        <v>67</v>
      </c>
      <c r="D9" s="10"/>
      <c r="E9" s="10"/>
      <c r="G9" s="66"/>
      <c r="H9" s="66"/>
      <c r="I9" s="107"/>
      <c r="J9" s="68"/>
      <c r="K9" s="48"/>
      <c r="M9" s="191" t="s">
        <v>21</v>
      </c>
      <c r="N9" s="189">
        <f t="shared" si="122"/>
        <v>12</v>
      </c>
      <c r="O9" s="190">
        <f t="shared" si="123"/>
        <v>1</v>
      </c>
      <c r="P9" s="37" t="s">
        <v>288</v>
      </c>
      <c r="Q9" s="37" t="s">
        <v>288</v>
      </c>
      <c r="R9" s="37" t="s">
        <v>288</v>
      </c>
      <c r="S9" s="37" t="s">
        <v>288</v>
      </c>
      <c r="T9" s="37" t="s">
        <v>288</v>
      </c>
      <c r="U9" s="37" t="s">
        <v>288</v>
      </c>
      <c r="V9" s="37" t="s">
        <v>288</v>
      </c>
      <c r="W9" s="37" t="s">
        <v>288</v>
      </c>
      <c r="X9" s="37" t="s">
        <v>288</v>
      </c>
      <c r="Y9" s="37" t="s">
        <v>288</v>
      </c>
      <c r="Z9" s="37" t="s">
        <v>288</v>
      </c>
      <c r="AA9" s="37" t="s">
        <v>288</v>
      </c>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row>
    <row r="10" spans="1:235" ht="13.15" x14ac:dyDescent="0.4">
      <c r="A10" s="4"/>
      <c r="C10" s="5">
        <v>1</v>
      </c>
      <c r="D10" s="379" t="s">
        <v>103</v>
      </c>
      <c r="E10" s="380"/>
      <c r="F10" t="s">
        <v>60</v>
      </c>
      <c r="G10" s="180">
        <f t="shared" ref="G10:H13" si="124">N5</f>
        <v>12</v>
      </c>
      <c r="H10" s="181">
        <f t="shared" si="124"/>
        <v>1</v>
      </c>
      <c r="I10" s="182">
        <f>COUNTIF(P4:IA4,"N")</f>
        <v>0</v>
      </c>
      <c r="J10" s="183">
        <f>COUNTIF(P4:IA4,"Y")</f>
        <v>12</v>
      </c>
      <c r="K10" s="46">
        <f>COUNTIF(P4:IA4,"NA")</f>
        <v>0</v>
      </c>
      <c r="M10" s="191" t="s">
        <v>22</v>
      </c>
      <c r="N10" s="189">
        <f t="shared" si="122"/>
        <v>12</v>
      </c>
      <c r="O10" s="190">
        <f>COUNTIF(P10:IA10,"Y")/(COUNTIF(P10:IA10,"Y")+COUNTIF(P10:IA10,"N"))</f>
        <v>0.45454545454545453</v>
      </c>
      <c r="P10" s="37" t="s">
        <v>288</v>
      </c>
      <c r="Q10" s="37" t="s">
        <v>288</v>
      </c>
      <c r="R10" s="37" t="s">
        <v>287</v>
      </c>
      <c r="S10" s="37" t="s">
        <v>288</v>
      </c>
      <c r="T10" s="37" t="s">
        <v>287</v>
      </c>
      <c r="U10" s="37" t="s">
        <v>287</v>
      </c>
      <c r="V10" s="37" t="s">
        <v>288</v>
      </c>
      <c r="W10" s="37" t="s">
        <v>287</v>
      </c>
      <c r="X10" s="37" t="s">
        <v>287</v>
      </c>
      <c r="Y10" s="37" t="s">
        <v>288</v>
      </c>
      <c r="Z10" s="37" t="s">
        <v>102</v>
      </c>
      <c r="AA10" s="37" t="s">
        <v>287</v>
      </c>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row>
    <row r="11" spans="1:235" ht="13.15" x14ac:dyDescent="0.4">
      <c r="A11" s="4"/>
      <c r="C11" s="5">
        <v>2</v>
      </c>
      <c r="D11" s="379" t="s">
        <v>104</v>
      </c>
      <c r="E11" s="380"/>
      <c r="F11" t="s">
        <v>60</v>
      </c>
      <c r="G11" s="180">
        <f t="shared" si="124"/>
        <v>12</v>
      </c>
      <c r="H11" s="181">
        <f t="shared" si="124"/>
        <v>0.66666666666666663</v>
      </c>
      <c r="I11" s="182">
        <f>COUNTIF($P6:$IA6,"N")</f>
        <v>4</v>
      </c>
      <c r="J11" s="183">
        <f>COUNTIF($P6:$IA6,"Y")</f>
        <v>8</v>
      </c>
      <c r="K11" s="46">
        <f>COUNTIF($P6:$IA6,"NA")</f>
        <v>0</v>
      </c>
      <c r="M11" s="192" t="s">
        <v>4</v>
      </c>
      <c r="N11" s="189">
        <f t="shared" si="122"/>
        <v>12</v>
      </c>
      <c r="O11" s="190">
        <f t="shared" si="123"/>
        <v>0.83333333333333337</v>
      </c>
      <c r="P11" s="117" t="s">
        <v>288</v>
      </c>
      <c r="Q11" s="117" t="s">
        <v>287</v>
      </c>
      <c r="R11" s="117" t="s">
        <v>288</v>
      </c>
      <c r="S11" s="117" t="s">
        <v>287</v>
      </c>
      <c r="T11" s="117" t="s">
        <v>288</v>
      </c>
      <c r="U11" s="117" t="s">
        <v>288</v>
      </c>
      <c r="V11" s="117" t="s">
        <v>288</v>
      </c>
      <c r="W11" s="117" t="s">
        <v>288</v>
      </c>
      <c r="X11" s="117" t="s">
        <v>288</v>
      </c>
      <c r="Y11" s="117" t="s">
        <v>288</v>
      </c>
      <c r="Z11" s="117" t="s">
        <v>288</v>
      </c>
      <c r="AA11" s="117" t="s">
        <v>288</v>
      </c>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row>
    <row r="12" spans="1:235" ht="13.15" x14ac:dyDescent="0.4">
      <c r="A12" s="4"/>
      <c r="C12" s="5">
        <v>3</v>
      </c>
      <c r="D12" s="38" t="s">
        <v>105</v>
      </c>
      <c r="E12" s="5"/>
      <c r="F12" t="s">
        <v>60</v>
      </c>
      <c r="G12" s="180">
        <f t="shared" si="124"/>
        <v>12</v>
      </c>
      <c r="H12" s="181">
        <f t="shared" si="124"/>
        <v>0.75</v>
      </c>
      <c r="I12" s="182">
        <f>COUNTIF($P7:$IA7,"N")</f>
        <v>3</v>
      </c>
      <c r="J12" s="183">
        <f>COUNTIF($P7:$IA7,"Y")</f>
        <v>9</v>
      </c>
      <c r="K12" s="46">
        <f>COUNTIF($P7:$IA7,"NA")</f>
        <v>0</v>
      </c>
      <c r="M12" s="192" t="s">
        <v>40</v>
      </c>
      <c r="N12" s="189">
        <f t="shared" si="122"/>
        <v>12</v>
      </c>
      <c r="O12" s="190">
        <f t="shared" si="123"/>
        <v>1</v>
      </c>
      <c r="P12" s="37" t="s">
        <v>288</v>
      </c>
      <c r="Q12" s="37" t="s">
        <v>288</v>
      </c>
      <c r="R12" s="37" t="s">
        <v>288</v>
      </c>
      <c r="S12" s="37" t="s">
        <v>288</v>
      </c>
      <c r="T12" s="37" t="s">
        <v>288</v>
      </c>
      <c r="U12" s="37" t="s">
        <v>288</v>
      </c>
      <c r="V12" s="37" t="s">
        <v>288</v>
      </c>
      <c r="W12" s="37" t="s">
        <v>288</v>
      </c>
      <c r="X12" s="37" t="s">
        <v>288</v>
      </c>
      <c r="Y12" s="37" t="s">
        <v>288</v>
      </c>
      <c r="Z12" s="37" t="s">
        <v>288</v>
      </c>
      <c r="AA12" s="37" t="s">
        <v>288</v>
      </c>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row>
    <row r="13" spans="1:235" ht="13.15" x14ac:dyDescent="0.4">
      <c r="A13" s="4"/>
      <c r="C13" s="5">
        <v>4</v>
      </c>
      <c r="D13" s="38" t="s">
        <v>106</v>
      </c>
      <c r="E13" s="5"/>
      <c r="F13" t="s">
        <v>60</v>
      </c>
      <c r="G13" s="180">
        <f t="shared" si="124"/>
        <v>12</v>
      </c>
      <c r="H13" s="181">
        <f t="shared" si="124"/>
        <v>0.66666666666666663</v>
      </c>
      <c r="I13" s="182">
        <f>COUNTIF($P8:$IA8,"N")</f>
        <v>4</v>
      </c>
      <c r="J13" s="183">
        <f>COUNTIF($P8:$IA8,"Y")</f>
        <v>8</v>
      </c>
      <c r="K13" s="46">
        <f>COUNTIF($P8:$IA8,"NA")</f>
        <v>0</v>
      </c>
      <c r="M13" s="21" t="s">
        <v>249</v>
      </c>
      <c r="N13" s="22"/>
      <c r="O13" s="23"/>
      <c r="P13" s="372" t="s">
        <v>287</v>
      </c>
      <c r="Q13" s="372" t="s">
        <v>288</v>
      </c>
      <c r="R13" s="372" t="s">
        <v>288</v>
      </c>
      <c r="S13" s="372" t="s">
        <v>288</v>
      </c>
      <c r="T13" s="372" t="s">
        <v>288</v>
      </c>
      <c r="U13" s="372" t="s">
        <v>288</v>
      </c>
      <c r="V13" s="372" t="s">
        <v>288</v>
      </c>
      <c r="W13" s="372" t="s">
        <v>287</v>
      </c>
      <c r="X13" s="372" t="s">
        <v>288</v>
      </c>
      <c r="Y13" s="358" t="s">
        <v>288</v>
      </c>
      <c r="Z13" s="358" t="s">
        <v>288</v>
      </c>
      <c r="AA13" s="358" t="s">
        <v>288</v>
      </c>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c r="CP13" s="358"/>
      <c r="CQ13" s="358"/>
      <c r="CR13" s="358"/>
      <c r="CS13" s="358"/>
      <c r="CT13" s="358"/>
      <c r="CU13" s="358"/>
      <c r="CV13" s="358"/>
      <c r="CW13" s="358"/>
      <c r="CX13" s="358"/>
      <c r="CY13" s="358"/>
      <c r="CZ13" s="358"/>
      <c r="DA13" s="358"/>
      <c r="DB13" s="358"/>
      <c r="DC13" s="358"/>
      <c r="DD13" s="358"/>
      <c r="DE13" s="358"/>
      <c r="DF13" s="358"/>
      <c r="DG13" s="358"/>
      <c r="DH13" s="358"/>
      <c r="DI13" s="358"/>
      <c r="DJ13" s="358"/>
      <c r="DK13" s="358"/>
      <c r="DL13" s="358"/>
      <c r="DM13" s="358"/>
      <c r="DN13" s="358"/>
      <c r="DO13" s="358"/>
      <c r="DP13" s="358"/>
      <c r="DQ13" s="358"/>
      <c r="DR13" s="358"/>
      <c r="DS13" s="358"/>
      <c r="DT13" s="358"/>
      <c r="DU13" s="358"/>
      <c r="DV13" s="358"/>
      <c r="DW13" s="358"/>
      <c r="DX13" s="358"/>
      <c r="DY13" s="358"/>
      <c r="DZ13" s="358"/>
      <c r="EA13" s="358"/>
      <c r="EB13" s="358"/>
      <c r="EC13" s="358"/>
      <c r="ED13" s="358"/>
      <c r="EE13" s="358"/>
      <c r="EF13" s="358"/>
      <c r="EG13" s="358"/>
      <c r="EH13" s="358"/>
      <c r="EI13" s="358"/>
      <c r="EJ13" s="358"/>
      <c r="EK13" s="358"/>
      <c r="EL13" s="358"/>
      <c r="EM13" s="358"/>
      <c r="EN13" s="358"/>
      <c r="EO13" s="358"/>
      <c r="EP13" s="358"/>
      <c r="EQ13" s="358"/>
      <c r="ER13" s="358"/>
      <c r="ES13" s="358"/>
      <c r="ET13" s="358"/>
      <c r="EU13" s="358"/>
      <c r="EV13" s="358"/>
      <c r="EW13" s="358"/>
      <c r="EX13" s="358"/>
      <c r="EY13" s="358"/>
      <c r="EZ13" s="358"/>
      <c r="FA13" s="358"/>
      <c r="FB13" s="358"/>
      <c r="FC13" s="358"/>
      <c r="FD13" s="358"/>
      <c r="FE13" s="358"/>
      <c r="FF13" s="358"/>
      <c r="FG13" s="358"/>
      <c r="FH13" s="358"/>
      <c r="FI13" s="358"/>
      <c r="FJ13" s="358"/>
      <c r="FK13" s="358"/>
      <c r="FL13" s="358"/>
      <c r="FM13" s="358"/>
      <c r="FN13" s="358"/>
      <c r="FO13" s="358"/>
      <c r="FP13" s="358"/>
      <c r="FQ13" s="358"/>
      <c r="FR13" s="358"/>
      <c r="FS13" s="358"/>
      <c r="FT13" s="358"/>
      <c r="FU13" s="358"/>
      <c r="FV13" s="358"/>
      <c r="FW13" s="358"/>
      <c r="FX13" s="358"/>
      <c r="FY13" s="358"/>
      <c r="FZ13" s="358"/>
      <c r="GA13" s="358"/>
      <c r="GB13" s="358"/>
      <c r="GC13" s="358"/>
      <c r="GD13" s="358"/>
      <c r="GE13" s="358"/>
      <c r="GF13" s="358"/>
      <c r="GG13" s="358"/>
      <c r="GH13" s="358"/>
      <c r="GI13" s="358"/>
      <c r="GJ13" s="358"/>
      <c r="GK13" s="358"/>
      <c r="GL13" s="358"/>
      <c r="GM13" s="358"/>
      <c r="GN13" s="358"/>
      <c r="GO13" s="358"/>
      <c r="GP13" s="358"/>
      <c r="GQ13" s="358"/>
      <c r="GR13" s="358"/>
      <c r="GS13" s="358"/>
      <c r="GT13" s="358"/>
      <c r="GU13" s="358"/>
      <c r="GV13" s="358"/>
      <c r="GW13" s="358"/>
      <c r="GX13" s="358"/>
      <c r="GY13" s="358"/>
      <c r="GZ13" s="358"/>
      <c r="HA13" s="358"/>
      <c r="HB13" s="358"/>
      <c r="HC13" s="358"/>
      <c r="HD13" s="358"/>
      <c r="HE13" s="358"/>
      <c r="HF13" s="358"/>
      <c r="HG13" s="358"/>
      <c r="HH13" s="358"/>
      <c r="HI13" s="358"/>
      <c r="HJ13" s="358"/>
      <c r="HK13" s="358"/>
      <c r="HL13" s="358"/>
      <c r="HM13" s="358"/>
      <c r="HN13" s="358"/>
      <c r="HO13" s="358"/>
      <c r="HP13" s="358"/>
      <c r="HQ13" s="358"/>
      <c r="HR13" s="358"/>
      <c r="HS13" s="358"/>
      <c r="HT13" s="358"/>
      <c r="HU13" s="358"/>
      <c r="HV13" s="358"/>
      <c r="HW13" s="358"/>
      <c r="HX13" s="358"/>
      <c r="HY13" s="358"/>
      <c r="HZ13" s="358"/>
      <c r="IA13" s="358"/>
    </row>
    <row r="14" spans="1:235" ht="15.75" customHeight="1" x14ac:dyDescent="0.4">
      <c r="A14" s="4"/>
      <c r="B14" s="2" t="s">
        <v>223</v>
      </c>
      <c r="C14" s="2" t="s">
        <v>232</v>
      </c>
      <c r="D14" s="2"/>
      <c r="E14" s="2"/>
      <c r="G14" s="67"/>
      <c r="H14" s="67"/>
      <c r="I14" s="108"/>
      <c r="J14" s="69"/>
      <c r="K14" s="63"/>
      <c r="M14" s="24" t="s">
        <v>3</v>
      </c>
      <c r="N14" s="22">
        <f>COUNTA($P13:$IA13)</f>
        <v>12</v>
      </c>
      <c r="O14" s="23">
        <f>COUNTIF(P13:IA13,"Y")/(COUNTIF(P13:IA13,"Y")+COUNTIF(P13:IA13,"N"))</f>
        <v>0.83333333333333337</v>
      </c>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359"/>
      <c r="BF14" s="359"/>
      <c r="BG14" s="359"/>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c r="CQ14" s="359"/>
      <c r="CR14" s="359"/>
      <c r="CS14" s="359"/>
      <c r="CT14" s="359"/>
      <c r="CU14" s="359"/>
      <c r="CV14" s="359"/>
      <c r="CW14" s="359"/>
      <c r="CX14" s="359"/>
      <c r="CY14" s="359"/>
      <c r="CZ14" s="359"/>
      <c r="DA14" s="359"/>
      <c r="DB14" s="359"/>
      <c r="DC14" s="359"/>
      <c r="DD14" s="359"/>
      <c r="DE14" s="359"/>
      <c r="DF14" s="359"/>
      <c r="DG14" s="359"/>
      <c r="DH14" s="359"/>
      <c r="DI14" s="359"/>
      <c r="DJ14" s="359"/>
      <c r="DK14" s="359"/>
      <c r="DL14" s="359"/>
      <c r="DM14" s="359"/>
      <c r="DN14" s="359"/>
      <c r="DO14" s="359"/>
      <c r="DP14" s="359"/>
      <c r="DQ14" s="359"/>
      <c r="DR14" s="359"/>
      <c r="DS14" s="359"/>
      <c r="DT14" s="359"/>
      <c r="DU14" s="359"/>
      <c r="DV14" s="359"/>
      <c r="DW14" s="359"/>
      <c r="DX14" s="359"/>
      <c r="DY14" s="359"/>
      <c r="DZ14" s="359"/>
      <c r="EA14" s="359"/>
      <c r="EB14" s="359"/>
      <c r="EC14" s="359"/>
      <c r="ED14" s="359"/>
      <c r="EE14" s="359"/>
      <c r="EF14" s="359"/>
      <c r="EG14" s="359"/>
      <c r="EH14" s="359"/>
      <c r="EI14" s="359"/>
      <c r="EJ14" s="359"/>
      <c r="EK14" s="359"/>
      <c r="EL14" s="359"/>
      <c r="EM14" s="359"/>
      <c r="EN14" s="359"/>
      <c r="EO14" s="359"/>
      <c r="EP14" s="359"/>
      <c r="EQ14" s="359"/>
      <c r="ER14" s="359"/>
      <c r="ES14" s="359"/>
      <c r="ET14" s="359"/>
      <c r="EU14" s="359"/>
      <c r="EV14" s="359"/>
      <c r="EW14" s="359"/>
      <c r="EX14" s="359"/>
      <c r="EY14" s="359"/>
      <c r="EZ14" s="359"/>
      <c r="FA14" s="359"/>
      <c r="FB14" s="359"/>
      <c r="FC14" s="359"/>
      <c r="FD14" s="359"/>
      <c r="FE14" s="359"/>
      <c r="FF14" s="359"/>
      <c r="FG14" s="359"/>
      <c r="FH14" s="359"/>
      <c r="FI14" s="359"/>
      <c r="FJ14" s="359"/>
      <c r="FK14" s="359"/>
      <c r="FL14" s="359"/>
      <c r="FM14" s="359"/>
      <c r="FN14" s="359"/>
      <c r="FO14" s="359"/>
      <c r="FP14" s="359"/>
      <c r="FQ14" s="359"/>
      <c r="FR14" s="359"/>
      <c r="FS14" s="359"/>
      <c r="FT14" s="359"/>
      <c r="FU14" s="359"/>
      <c r="FV14" s="359"/>
      <c r="FW14" s="359"/>
      <c r="FX14" s="359"/>
      <c r="FY14" s="359"/>
      <c r="FZ14" s="359"/>
      <c r="GA14" s="359"/>
      <c r="GB14" s="359"/>
      <c r="GC14" s="359"/>
      <c r="GD14" s="359"/>
      <c r="GE14" s="359"/>
      <c r="GF14" s="359"/>
      <c r="GG14" s="359"/>
      <c r="GH14" s="359"/>
      <c r="GI14" s="359"/>
      <c r="GJ14" s="359"/>
      <c r="GK14" s="359"/>
      <c r="GL14" s="359"/>
      <c r="GM14" s="359"/>
      <c r="GN14" s="359"/>
      <c r="GO14" s="359"/>
      <c r="GP14" s="359"/>
      <c r="GQ14" s="359"/>
      <c r="GR14" s="359"/>
      <c r="GS14" s="359"/>
      <c r="GT14" s="359"/>
      <c r="GU14" s="359"/>
      <c r="GV14" s="359"/>
      <c r="GW14" s="359"/>
      <c r="GX14" s="359"/>
      <c r="GY14" s="359"/>
      <c r="GZ14" s="359"/>
      <c r="HA14" s="359"/>
      <c r="HB14" s="359"/>
      <c r="HC14" s="359"/>
      <c r="HD14" s="359"/>
      <c r="HE14" s="359"/>
      <c r="HF14" s="359"/>
      <c r="HG14" s="359"/>
      <c r="HH14" s="359"/>
      <c r="HI14" s="359"/>
      <c r="HJ14" s="359"/>
      <c r="HK14" s="359"/>
      <c r="HL14" s="359"/>
      <c r="HM14" s="359"/>
      <c r="HN14" s="359"/>
      <c r="HO14" s="359"/>
      <c r="HP14" s="359"/>
      <c r="HQ14" s="359"/>
      <c r="HR14" s="359"/>
      <c r="HS14" s="359"/>
      <c r="HT14" s="359"/>
      <c r="HU14" s="359"/>
      <c r="HV14" s="359"/>
      <c r="HW14" s="359"/>
      <c r="HX14" s="359"/>
      <c r="HY14" s="359"/>
      <c r="HZ14" s="359"/>
      <c r="IA14" s="359"/>
    </row>
    <row r="15" spans="1:235" ht="13.15" x14ac:dyDescent="0.4">
      <c r="C15" s="5">
        <v>1</v>
      </c>
      <c r="D15" s="379" t="s">
        <v>107</v>
      </c>
      <c r="E15" s="380"/>
      <c r="G15" s="180">
        <f t="shared" ref="G15:H18" si="125">N9</f>
        <v>12</v>
      </c>
      <c r="H15" s="181">
        <f t="shared" si="125"/>
        <v>1</v>
      </c>
      <c r="I15" s="182">
        <f>COUNTIF($P9:$IA9,"N")</f>
        <v>0</v>
      </c>
      <c r="J15" s="183">
        <f>COUNTIF($P9:$IA9,"Y")</f>
        <v>12</v>
      </c>
      <c r="K15" s="46">
        <f>COUNTIF($P9:$IA9,"NA")</f>
        <v>0</v>
      </c>
      <c r="M15" s="24" t="s">
        <v>39</v>
      </c>
      <c r="N15" s="22">
        <f>COUNTA(P15:IA15)</f>
        <v>12</v>
      </c>
      <c r="O15" s="23">
        <f>COUNTIF(P15:IA15,"Y")/(COUNTIF(P15:IA15,"Y")+COUNTIF(P15:IA15,"N"))</f>
        <v>0.41666666666666669</v>
      </c>
      <c r="P15" s="117" t="s">
        <v>287</v>
      </c>
      <c r="Q15" s="117" t="s">
        <v>287</v>
      </c>
      <c r="R15" s="117" t="s">
        <v>287</v>
      </c>
      <c r="S15" s="117" t="s">
        <v>287</v>
      </c>
      <c r="T15" s="117" t="s">
        <v>287</v>
      </c>
      <c r="U15" s="117" t="s">
        <v>287</v>
      </c>
      <c r="V15" s="117" t="s">
        <v>288</v>
      </c>
      <c r="W15" s="117" t="s">
        <v>287</v>
      </c>
      <c r="X15" s="117" t="s">
        <v>288</v>
      </c>
      <c r="Y15" s="117" t="s">
        <v>288</v>
      </c>
      <c r="Z15" s="37" t="s">
        <v>288</v>
      </c>
      <c r="AA15" s="37" t="s">
        <v>288</v>
      </c>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row>
    <row r="16" spans="1:235" ht="13.15" x14ac:dyDescent="0.4">
      <c r="C16" s="5">
        <v>2</v>
      </c>
      <c r="D16" s="379" t="s">
        <v>108</v>
      </c>
      <c r="E16" s="380"/>
      <c r="G16" s="180">
        <f t="shared" si="125"/>
        <v>12</v>
      </c>
      <c r="H16" s="181">
        <f t="shared" si="125"/>
        <v>0.45454545454545453</v>
      </c>
      <c r="I16" s="182">
        <f>COUNTIF($P10:$IA10,"N")</f>
        <v>6</v>
      </c>
      <c r="J16" s="183">
        <f>COUNTIF($P10:$IA10,"Y")</f>
        <v>5</v>
      </c>
      <c r="K16" s="46">
        <f>COUNTIF($P10:$IA10,"NA")</f>
        <v>1</v>
      </c>
      <c r="M16" s="25" t="s">
        <v>43</v>
      </c>
      <c r="N16" s="26"/>
      <c r="O16" s="27"/>
      <c r="P16" s="372" t="s">
        <v>288</v>
      </c>
      <c r="Q16" s="372" t="s">
        <v>288</v>
      </c>
      <c r="R16" s="372" t="s">
        <v>288</v>
      </c>
      <c r="S16" s="372" t="s">
        <v>102</v>
      </c>
      <c r="T16" s="372" t="s">
        <v>102</v>
      </c>
      <c r="U16" s="372" t="s">
        <v>102</v>
      </c>
      <c r="V16" s="372" t="s">
        <v>288</v>
      </c>
      <c r="W16" s="372" t="s">
        <v>288</v>
      </c>
      <c r="X16" s="372" t="s">
        <v>288</v>
      </c>
      <c r="Y16" s="372" t="s">
        <v>288</v>
      </c>
      <c r="Z16" s="372" t="s">
        <v>288</v>
      </c>
      <c r="AA16" s="358" t="s">
        <v>288</v>
      </c>
      <c r="AB16" s="358"/>
      <c r="AC16" s="358"/>
      <c r="AD16" s="358"/>
      <c r="AE16" s="358"/>
      <c r="AF16" s="358"/>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L16" s="358"/>
      <c r="CM16" s="358"/>
      <c r="CN16" s="358"/>
      <c r="CO16" s="358"/>
      <c r="CP16" s="358"/>
      <c r="CQ16" s="358"/>
      <c r="CR16" s="358"/>
      <c r="CS16" s="358"/>
      <c r="CT16" s="358"/>
      <c r="CU16" s="358"/>
      <c r="CV16" s="358"/>
      <c r="CW16" s="358"/>
      <c r="CX16" s="358"/>
      <c r="CY16" s="358"/>
      <c r="CZ16" s="358"/>
      <c r="DA16" s="358"/>
      <c r="DB16" s="358"/>
      <c r="DC16" s="358"/>
      <c r="DD16" s="358"/>
      <c r="DE16" s="358"/>
      <c r="DF16" s="358"/>
      <c r="DG16" s="358"/>
      <c r="DH16" s="358"/>
      <c r="DI16" s="358"/>
      <c r="DJ16" s="358"/>
      <c r="DK16" s="358"/>
      <c r="DL16" s="358"/>
      <c r="DM16" s="358"/>
      <c r="DN16" s="358"/>
      <c r="DO16" s="358"/>
      <c r="DP16" s="358"/>
      <c r="DQ16" s="358"/>
      <c r="DR16" s="358"/>
      <c r="DS16" s="358"/>
      <c r="DT16" s="358"/>
      <c r="DU16" s="358"/>
      <c r="DV16" s="358"/>
      <c r="DW16" s="358"/>
      <c r="DX16" s="358"/>
      <c r="DY16" s="358"/>
      <c r="DZ16" s="358"/>
      <c r="EA16" s="358"/>
      <c r="EB16" s="358"/>
      <c r="EC16" s="358"/>
      <c r="ED16" s="358"/>
      <c r="EE16" s="358"/>
      <c r="EF16" s="358"/>
      <c r="EG16" s="358"/>
      <c r="EH16" s="358"/>
      <c r="EI16" s="358"/>
      <c r="EJ16" s="358"/>
      <c r="EK16" s="358"/>
      <c r="EL16" s="358"/>
      <c r="EM16" s="358"/>
      <c r="EN16" s="358"/>
      <c r="EO16" s="358"/>
      <c r="EP16" s="358"/>
      <c r="EQ16" s="358"/>
      <c r="ER16" s="358"/>
      <c r="ES16" s="358"/>
      <c r="ET16" s="358"/>
      <c r="EU16" s="358"/>
      <c r="EV16" s="358"/>
      <c r="EW16" s="358"/>
      <c r="EX16" s="358"/>
      <c r="EY16" s="358"/>
      <c r="EZ16" s="358"/>
      <c r="FA16" s="358"/>
      <c r="FB16" s="358"/>
      <c r="FC16" s="358"/>
      <c r="FD16" s="358"/>
      <c r="FE16" s="358"/>
      <c r="FF16" s="358"/>
      <c r="FG16" s="358"/>
      <c r="FH16" s="358"/>
      <c r="FI16" s="358"/>
      <c r="FJ16" s="358"/>
      <c r="FK16" s="358"/>
      <c r="FL16" s="358"/>
      <c r="FM16" s="358"/>
      <c r="FN16" s="358"/>
      <c r="FO16" s="358"/>
      <c r="FP16" s="358"/>
      <c r="FQ16" s="358"/>
      <c r="FR16" s="358"/>
      <c r="FS16" s="358"/>
      <c r="FT16" s="358"/>
      <c r="FU16" s="358"/>
      <c r="FV16" s="358"/>
      <c r="FW16" s="358"/>
      <c r="FX16" s="358"/>
      <c r="FY16" s="358"/>
      <c r="FZ16" s="358"/>
      <c r="GA16" s="358"/>
      <c r="GB16" s="358"/>
      <c r="GC16" s="358"/>
      <c r="GD16" s="358"/>
      <c r="GE16" s="358"/>
      <c r="GF16" s="358"/>
      <c r="GG16" s="358"/>
      <c r="GH16" s="358"/>
      <c r="GI16" s="358"/>
      <c r="GJ16" s="358"/>
      <c r="GK16" s="358"/>
      <c r="GL16" s="358"/>
      <c r="GM16" s="358"/>
      <c r="GN16" s="358"/>
      <c r="GO16" s="358"/>
      <c r="GP16" s="358"/>
      <c r="GQ16" s="358"/>
      <c r="GR16" s="358"/>
      <c r="GS16" s="358"/>
      <c r="GT16" s="358"/>
      <c r="GU16" s="358"/>
      <c r="GV16" s="358"/>
      <c r="GW16" s="358"/>
      <c r="GX16" s="358"/>
      <c r="GY16" s="358"/>
      <c r="GZ16" s="358"/>
      <c r="HA16" s="358"/>
      <c r="HB16" s="358"/>
      <c r="HC16" s="358"/>
      <c r="HD16" s="358"/>
      <c r="HE16" s="358"/>
      <c r="HF16" s="358"/>
      <c r="HG16" s="358"/>
      <c r="HH16" s="358"/>
      <c r="HI16" s="358"/>
      <c r="HJ16" s="358"/>
      <c r="HK16" s="358"/>
      <c r="HL16" s="358"/>
      <c r="HM16" s="358"/>
      <c r="HN16" s="358"/>
      <c r="HO16" s="358"/>
      <c r="HP16" s="358"/>
      <c r="HQ16" s="358"/>
      <c r="HR16" s="358"/>
      <c r="HS16" s="358"/>
      <c r="HT16" s="358"/>
      <c r="HU16" s="358"/>
      <c r="HV16" s="358"/>
      <c r="HW16" s="358"/>
      <c r="HX16" s="358"/>
      <c r="HY16" s="358"/>
      <c r="HZ16" s="358"/>
      <c r="IA16" s="358"/>
    </row>
    <row r="17" spans="1:235" ht="13.15" x14ac:dyDescent="0.4">
      <c r="B17" s="12" t="s">
        <v>9</v>
      </c>
      <c r="C17" s="38" t="s">
        <v>109</v>
      </c>
      <c r="D17" s="5"/>
      <c r="E17" s="5"/>
      <c r="G17" s="180">
        <f t="shared" si="125"/>
        <v>12</v>
      </c>
      <c r="H17" s="181">
        <f t="shared" si="125"/>
        <v>0.83333333333333337</v>
      </c>
      <c r="I17" s="182">
        <f>COUNTIF($P11:$IA11,"N")</f>
        <v>2</v>
      </c>
      <c r="J17" s="183">
        <f>COUNTIF($P11:$IA11,"Y")</f>
        <v>10</v>
      </c>
      <c r="K17" s="46">
        <f>COUNTIF($P11:$IA11,"NA")</f>
        <v>0</v>
      </c>
      <c r="M17" s="49" t="s">
        <v>3</v>
      </c>
      <c r="N17" s="26">
        <f>COUNTA(P16:IA16)</f>
        <v>12</v>
      </c>
      <c r="O17" s="27">
        <f>COUNTIF(P16:IA16,"Y")/(COUNTIF(P16:IA16,"Y")+COUNTIF(P16:IA16,"N"))</f>
        <v>1</v>
      </c>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c r="BF17" s="359"/>
      <c r="BG17" s="359"/>
      <c r="BH17" s="359"/>
      <c r="BI17" s="359"/>
      <c r="BJ17" s="359"/>
      <c r="BK17" s="359"/>
      <c r="BL17" s="359"/>
      <c r="BM17" s="359"/>
      <c r="BN17" s="359"/>
      <c r="BO17" s="359"/>
      <c r="BP17" s="359"/>
      <c r="BQ17" s="359"/>
      <c r="BR17" s="359"/>
      <c r="BS17" s="359"/>
      <c r="BT17" s="359"/>
      <c r="BU17" s="359"/>
      <c r="BV17" s="359"/>
      <c r="BW17" s="359"/>
      <c r="BX17" s="359"/>
      <c r="BY17" s="359"/>
      <c r="BZ17" s="359"/>
      <c r="CA17" s="359"/>
      <c r="CB17" s="359"/>
      <c r="CC17" s="359"/>
      <c r="CD17" s="359"/>
      <c r="CE17" s="359"/>
      <c r="CF17" s="359"/>
      <c r="CG17" s="359"/>
      <c r="CH17" s="359"/>
      <c r="CI17" s="359"/>
      <c r="CJ17" s="359"/>
      <c r="CK17" s="359"/>
      <c r="CL17" s="359"/>
      <c r="CM17" s="359"/>
      <c r="CN17" s="359"/>
      <c r="CO17" s="359"/>
      <c r="CP17" s="359"/>
      <c r="CQ17" s="359"/>
      <c r="CR17" s="359"/>
      <c r="CS17" s="359"/>
      <c r="CT17" s="359"/>
      <c r="CU17" s="359"/>
      <c r="CV17" s="359"/>
      <c r="CW17" s="359"/>
      <c r="CX17" s="359"/>
      <c r="CY17" s="359"/>
      <c r="CZ17" s="359"/>
      <c r="DA17" s="359"/>
      <c r="DB17" s="359"/>
      <c r="DC17" s="359"/>
      <c r="DD17" s="359"/>
      <c r="DE17" s="359"/>
      <c r="DF17" s="359"/>
      <c r="DG17" s="359"/>
      <c r="DH17" s="359"/>
      <c r="DI17" s="359"/>
      <c r="DJ17" s="359"/>
      <c r="DK17" s="359"/>
      <c r="DL17" s="359"/>
      <c r="DM17" s="359"/>
      <c r="DN17" s="359"/>
      <c r="DO17" s="359"/>
      <c r="DP17" s="359"/>
      <c r="DQ17" s="359"/>
      <c r="DR17" s="359"/>
      <c r="DS17" s="359"/>
      <c r="DT17" s="359"/>
      <c r="DU17" s="359"/>
      <c r="DV17" s="359"/>
      <c r="DW17" s="359"/>
      <c r="DX17" s="359"/>
      <c r="DY17" s="359"/>
      <c r="DZ17" s="359"/>
      <c r="EA17" s="359"/>
      <c r="EB17" s="359"/>
      <c r="EC17" s="359"/>
      <c r="ED17" s="359"/>
      <c r="EE17" s="359"/>
      <c r="EF17" s="359"/>
      <c r="EG17" s="359"/>
      <c r="EH17" s="359"/>
      <c r="EI17" s="359"/>
      <c r="EJ17" s="359"/>
      <c r="EK17" s="359"/>
      <c r="EL17" s="359"/>
      <c r="EM17" s="359"/>
      <c r="EN17" s="359"/>
      <c r="EO17" s="359"/>
      <c r="EP17" s="359"/>
      <c r="EQ17" s="359"/>
      <c r="ER17" s="359"/>
      <c r="ES17" s="359"/>
      <c r="ET17" s="359"/>
      <c r="EU17" s="359"/>
      <c r="EV17" s="359"/>
      <c r="EW17" s="359"/>
      <c r="EX17" s="359"/>
      <c r="EY17" s="359"/>
      <c r="EZ17" s="359"/>
      <c r="FA17" s="359"/>
      <c r="FB17" s="359"/>
      <c r="FC17" s="359"/>
      <c r="FD17" s="359"/>
      <c r="FE17" s="359"/>
      <c r="FF17" s="359"/>
      <c r="FG17" s="359"/>
      <c r="FH17" s="359"/>
      <c r="FI17" s="359"/>
      <c r="FJ17" s="359"/>
      <c r="FK17" s="359"/>
      <c r="FL17" s="359"/>
      <c r="FM17" s="359"/>
      <c r="FN17" s="359"/>
      <c r="FO17" s="359"/>
      <c r="FP17" s="359"/>
      <c r="FQ17" s="359"/>
      <c r="FR17" s="359"/>
      <c r="FS17" s="359"/>
      <c r="FT17" s="359"/>
      <c r="FU17" s="359"/>
      <c r="FV17" s="359"/>
      <c r="FW17" s="359"/>
      <c r="FX17" s="359"/>
      <c r="FY17" s="359"/>
      <c r="FZ17" s="359"/>
      <c r="GA17" s="359"/>
      <c r="GB17" s="359"/>
      <c r="GC17" s="359"/>
      <c r="GD17" s="359"/>
      <c r="GE17" s="359"/>
      <c r="GF17" s="359"/>
      <c r="GG17" s="359"/>
      <c r="GH17" s="359"/>
      <c r="GI17" s="359"/>
      <c r="GJ17" s="359"/>
      <c r="GK17" s="359"/>
      <c r="GL17" s="359"/>
      <c r="GM17" s="359"/>
      <c r="GN17" s="359"/>
      <c r="GO17" s="359"/>
      <c r="GP17" s="359"/>
      <c r="GQ17" s="359"/>
      <c r="GR17" s="359"/>
      <c r="GS17" s="359"/>
      <c r="GT17" s="359"/>
      <c r="GU17" s="359"/>
      <c r="GV17" s="359"/>
      <c r="GW17" s="359"/>
      <c r="GX17" s="359"/>
      <c r="GY17" s="359"/>
      <c r="GZ17" s="359"/>
      <c r="HA17" s="359"/>
      <c r="HB17" s="359"/>
      <c r="HC17" s="359"/>
      <c r="HD17" s="359"/>
      <c r="HE17" s="359"/>
      <c r="HF17" s="359"/>
      <c r="HG17" s="359"/>
      <c r="HH17" s="359"/>
      <c r="HI17" s="359"/>
      <c r="HJ17" s="359"/>
      <c r="HK17" s="359"/>
      <c r="HL17" s="359"/>
      <c r="HM17" s="359"/>
      <c r="HN17" s="359"/>
      <c r="HO17" s="359"/>
      <c r="HP17" s="359"/>
      <c r="HQ17" s="359"/>
      <c r="HR17" s="359"/>
      <c r="HS17" s="359"/>
      <c r="HT17" s="359"/>
      <c r="HU17" s="359"/>
      <c r="HV17" s="359"/>
      <c r="HW17" s="359"/>
      <c r="HX17" s="359"/>
      <c r="HY17" s="359"/>
      <c r="HZ17" s="359"/>
      <c r="IA17" s="359"/>
    </row>
    <row r="18" spans="1:235" ht="13.5" thickBot="1" x14ac:dyDescent="0.45">
      <c r="B18" s="38" t="s">
        <v>10</v>
      </c>
      <c r="C18" s="38" t="s">
        <v>110</v>
      </c>
      <c r="D18" s="5"/>
      <c r="E18" s="5"/>
      <c r="G18" s="184">
        <f t="shared" si="125"/>
        <v>12</v>
      </c>
      <c r="H18" s="185">
        <f t="shared" si="125"/>
        <v>1</v>
      </c>
      <c r="I18" s="182">
        <f>COUNTIF($P12:$IA12,"N")</f>
        <v>0</v>
      </c>
      <c r="J18" s="183">
        <f>COUNTIF($P12:$IA12,"Y")</f>
        <v>12</v>
      </c>
      <c r="K18" s="46">
        <f>COUNTIF($P12:$IA12,"NA")</f>
        <v>0</v>
      </c>
      <c r="M18" s="49" t="s">
        <v>39</v>
      </c>
      <c r="N18" s="26">
        <f>COUNTA(P18:IA18)</f>
        <v>12</v>
      </c>
      <c r="O18" s="27">
        <f>COUNTIF(P18:IA18,"Y")/(COUNTIF(P18:IA18,"Y")+COUNTIF(P18:IA18,"N"))</f>
        <v>1</v>
      </c>
      <c r="P18" s="117" t="s">
        <v>288</v>
      </c>
      <c r="Q18" s="117" t="s">
        <v>288</v>
      </c>
      <c r="R18" s="117" t="s">
        <v>288</v>
      </c>
      <c r="S18" s="117" t="s">
        <v>102</v>
      </c>
      <c r="T18" s="117" t="s">
        <v>288</v>
      </c>
      <c r="U18" s="117" t="s">
        <v>288</v>
      </c>
      <c r="V18" s="117" t="s">
        <v>288</v>
      </c>
      <c r="W18" s="117" t="s">
        <v>288</v>
      </c>
      <c r="X18" s="117" t="s">
        <v>288</v>
      </c>
      <c r="Y18" s="117" t="s">
        <v>288</v>
      </c>
      <c r="Z18" s="117" t="s">
        <v>288</v>
      </c>
      <c r="AA18" s="117" t="s">
        <v>288</v>
      </c>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row>
    <row r="19" spans="1:235" ht="13.5" customHeight="1" x14ac:dyDescent="0.4">
      <c r="C19" s="38"/>
      <c r="D19" s="40"/>
      <c r="E19" s="363" t="s">
        <v>165</v>
      </c>
      <c r="F19" s="363"/>
      <c r="G19" s="186"/>
      <c r="H19" s="187">
        <f>AVERAGE(H10:H13,H15:H18)</f>
        <v>0.79640151515151503</v>
      </c>
      <c r="I19" s="118"/>
      <c r="J19" s="118"/>
      <c r="K19" s="119"/>
      <c r="M19" s="49" t="s">
        <v>4</v>
      </c>
      <c r="N19" s="26">
        <f>COUNTA(P19:IA19)</f>
        <v>12</v>
      </c>
      <c r="O19" s="27">
        <f>COUNTIF(P19:IA19,"Y")/(COUNTIF(P19:IA19,"Y")+COUNTIF(P19:IA19,"N"))</f>
        <v>1</v>
      </c>
      <c r="P19" s="37" t="s">
        <v>288</v>
      </c>
      <c r="Q19" s="37" t="s">
        <v>288</v>
      </c>
      <c r="R19" s="37" t="s">
        <v>288</v>
      </c>
      <c r="S19" s="37" t="s">
        <v>288</v>
      </c>
      <c r="T19" s="37" t="s">
        <v>288</v>
      </c>
      <c r="U19" s="37" t="s">
        <v>288</v>
      </c>
      <c r="V19" s="37" t="s">
        <v>288</v>
      </c>
      <c r="W19" s="37" t="s">
        <v>288</v>
      </c>
      <c r="X19" s="37" t="s">
        <v>288</v>
      </c>
      <c r="Y19" s="37" t="s">
        <v>288</v>
      </c>
      <c r="Z19" s="37" t="s">
        <v>288</v>
      </c>
      <c r="AA19" s="37" t="s">
        <v>288</v>
      </c>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row>
    <row r="20" spans="1:235" ht="15.75" customHeight="1" x14ac:dyDescent="0.4">
      <c r="C20" s="5"/>
      <c r="D20" s="4"/>
      <c r="M20" s="34" t="s">
        <v>44</v>
      </c>
      <c r="N20" s="19"/>
      <c r="O20" s="35"/>
      <c r="P20" s="358" t="s">
        <v>288</v>
      </c>
      <c r="Q20" s="358" t="s">
        <v>288</v>
      </c>
      <c r="R20" s="358" t="s">
        <v>288</v>
      </c>
      <c r="S20" s="358" t="s">
        <v>288</v>
      </c>
      <c r="T20" s="358" t="s">
        <v>288</v>
      </c>
      <c r="U20" s="358" t="s">
        <v>288</v>
      </c>
      <c r="V20" s="358" t="s">
        <v>288</v>
      </c>
      <c r="W20" s="358" t="s">
        <v>288</v>
      </c>
      <c r="X20" s="372" t="s">
        <v>288</v>
      </c>
      <c r="Y20" s="358" t="s">
        <v>288</v>
      </c>
      <c r="Z20" s="358" t="s">
        <v>288</v>
      </c>
      <c r="AA20" s="358" t="s">
        <v>288</v>
      </c>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358"/>
      <c r="CH20" s="358"/>
      <c r="CI20" s="358"/>
      <c r="CJ20" s="358"/>
      <c r="CK20" s="358"/>
      <c r="CL20" s="358"/>
      <c r="CM20" s="358"/>
      <c r="CN20" s="358"/>
      <c r="CO20" s="358"/>
      <c r="CP20" s="358"/>
      <c r="CQ20" s="358"/>
      <c r="CR20" s="358"/>
      <c r="CS20" s="358"/>
      <c r="CT20" s="358"/>
      <c r="CU20" s="358"/>
      <c r="CV20" s="358"/>
      <c r="CW20" s="358"/>
      <c r="CX20" s="358"/>
      <c r="CY20" s="358"/>
      <c r="CZ20" s="358"/>
      <c r="DA20" s="358"/>
      <c r="DB20" s="358"/>
      <c r="DC20" s="358"/>
      <c r="DD20" s="358"/>
      <c r="DE20" s="358"/>
      <c r="DF20" s="358"/>
      <c r="DG20" s="358"/>
      <c r="DH20" s="358"/>
      <c r="DI20" s="358"/>
      <c r="DJ20" s="358"/>
      <c r="DK20" s="358"/>
      <c r="DL20" s="358"/>
      <c r="DM20" s="358"/>
      <c r="DN20" s="358"/>
      <c r="DO20" s="358"/>
      <c r="DP20" s="358"/>
      <c r="DQ20" s="358"/>
      <c r="DR20" s="358"/>
      <c r="DS20" s="358"/>
      <c r="DT20" s="358"/>
      <c r="DU20" s="358"/>
      <c r="DV20" s="358"/>
      <c r="DW20" s="358"/>
      <c r="DX20" s="358"/>
      <c r="DY20" s="358"/>
      <c r="DZ20" s="358"/>
      <c r="EA20" s="358"/>
      <c r="EB20" s="358"/>
      <c r="EC20" s="358"/>
      <c r="ED20" s="358"/>
      <c r="EE20" s="358"/>
      <c r="EF20" s="358"/>
      <c r="EG20" s="358"/>
      <c r="EH20" s="358"/>
      <c r="EI20" s="358"/>
      <c r="EJ20" s="358"/>
      <c r="EK20" s="358"/>
      <c r="EL20" s="358"/>
      <c r="EM20" s="358"/>
      <c r="EN20" s="358"/>
      <c r="EO20" s="358"/>
      <c r="EP20" s="358"/>
      <c r="EQ20" s="358"/>
      <c r="ER20" s="358"/>
      <c r="ES20" s="358"/>
      <c r="ET20" s="358"/>
      <c r="EU20" s="358"/>
      <c r="EV20" s="358"/>
      <c r="EW20" s="358"/>
      <c r="EX20" s="358"/>
      <c r="EY20" s="358"/>
      <c r="EZ20" s="358"/>
      <c r="FA20" s="358"/>
      <c r="FB20" s="358"/>
      <c r="FC20" s="358"/>
      <c r="FD20" s="358"/>
      <c r="FE20" s="358"/>
      <c r="FF20" s="358"/>
      <c r="FG20" s="358"/>
      <c r="FH20" s="358"/>
      <c r="FI20" s="358"/>
      <c r="FJ20" s="358"/>
      <c r="FK20" s="358"/>
      <c r="FL20" s="358"/>
      <c r="FM20" s="358"/>
      <c r="FN20" s="358"/>
      <c r="FO20" s="358"/>
      <c r="FP20" s="358"/>
      <c r="FQ20" s="358"/>
      <c r="FR20" s="358"/>
      <c r="FS20" s="358"/>
      <c r="FT20" s="358"/>
      <c r="FU20" s="358"/>
      <c r="FV20" s="358"/>
      <c r="FW20" s="358"/>
      <c r="FX20" s="358"/>
      <c r="FY20" s="358"/>
      <c r="FZ20" s="358"/>
      <c r="GA20" s="358"/>
      <c r="GB20" s="358"/>
      <c r="GC20" s="358"/>
      <c r="GD20" s="358"/>
      <c r="GE20" s="358"/>
      <c r="GF20" s="358"/>
      <c r="GG20" s="358"/>
      <c r="GH20" s="358"/>
      <c r="GI20" s="358"/>
      <c r="GJ20" s="358"/>
      <c r="GK20" s="358"/>
      <c r="GL20" s="358"/>
      <c r="GM20" s="358"/>
      <c r="GN20" s="358"/>
      <c r="GO20" s="358"/>
      <c r="GP20" s="358"/>
      <c r="GQ20" s="358"/>
      <c r="GR20" s="358"/>
      <c r="GS20" s="358"/>
      <c r="GT20" s="358"/>
      <c r="GU20" s="358"/>
      <c r="GV20" s="358"/>
      <c r="GW20" s="358"/>
      <c r="GX20" s="358"/>
      <c r="GY20" s="358"/>
      <c r="GZ20" s="358"/>
      <c r="HA20" s="358"/>
      <c r="HB20" s="358"/>
      <c r="HC20" s="358"/>
      <c r="HD20" s="358"/>
      <c r="HE20" s="358"/>
      <c r="HF20" s="358"/>
      <c r="HG20" s="358"/>
      <c r="HH20" s="358"/>
      <c r="HI20" s="358"/>
      <c r="HJ20" s="358"/>
      <c r="HK20" s="358"/>
      <c r="HL20" s="358"/>
      <c r="HM20" s="358"/>
      <c r="HN20" s="358"/>
      <c r="HO20" s="358"/>
      <c r="HP20" s="358"/>
      <c r="HQ20" s="358"/>
      <c r="HR20" s="358"/>
      <c r="HS20" s="358"/>
      <c r="HT20" s="358"/>
      <c r="HU20" s="358"/>
      <c r="HV20" s="358"/>
      <c r="HW20" s="358"/>
      <c r="HX20" s="358"/>
      <c r="HY20" s="358"/>
      <c r="HZ20" s="358"/>
      <c r="IA20" s="358"/>
    </row>
    <row r="21" spans="1:235" ht="15" x14ac:dyDescent="0.4">
      <c r="A21" s="8" t="s">
        <v>12</v>
      </c>
      <c r="B21" s="13" t="s">
        <v>112</v>
      </c>
      <c r="C21" s="13"/>
      <c r="M21" s="209" t="s">
        <v>3</v>
      </c>
      <c r="N21" s="19">
        <f>COUNTA(P20:IA20)</f>
        <v>12</v>
      </c>
      <c r="O21" s="35">
        <f>COUNTIF(P20:IA20,"Y")/(COUNTIF(P20:IA20,"Y")+COUNTIF(P20:IA20,"N"))</f>
        <v>1</v>
      </c>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359"/>
      <c r="DJ21" s="359"/>
      <c r="DK21" s="359"/>
      <c r="DL21" s="359"/>
      <c r="DM21" s="359"/>
      <c r="DN21" s="359"/>
      <c r="DO21" s="359"/>
      <c r="DP21" s="359"/>
      <c r="DQ21" s="359"/>
      <c r="DR21" s="359"/>
      <c r="DS21" s="359"/>
      <c r="DT21" s="359"/>
      <c r="DU21" s="359"/>
      <c r="DV21" s="359"/>
      <c r="DW21" s="359"/>
      <c r="DX21" s="359"/>
      <c r="DY21" s="359"/>
      <c r="DZ21" s="359"/>
      <c r="EA21" s="359"/>
      <c r="EB21" s="359"/>
      <c r="EC21" s="359"/>
      <c r="ED21" s="359"/>
      <c r="EE21" s="359"/>
      <c r="EF21" s="359"/>
      <c r="EG21" s="359"/>
      <c r="EH21" s="359"/>
      <c r="EI21" s="359"/>
      <c r="EJ21" s="359"/>
      <c r="EK21" s="359"/>
      <c r="EL21" s="359"/>
      <c r="EM21" s="359"/>
      <c r="EN21" s="359"/>
      <c r="EO21" s="359"/>
      <c r="EP21" s="359"/>
      <c r="EQ21" s="359"/>
      <c r="ER21" s="359"/>
      <c r="ES21" s="359"/>
      <c r="ET21" s="359"/>
      <c r="EU21" s="359"/>
      <c r="EV21" s="359"/>
      <c r="EW21" s="359"/>
      <c r="EX21" s="359"/>
      <c r="EY21" s="359"/>
      <c r="EZ21" s="359"/>
      <c r="FA21" s="359"/>
      <c r="FB21" s="359"/>
      <c r="FC21" s="359"/>
      <c r="FD21" s="359"/>
      <c r="FE21" s="359"/>
      <c r="FF21" s="359"/>
      <c r="FG21" s="359"/>
      <c r="FH21" s="359"/>
      <c r="FI21" s="359"/>
      <c r="FJ21" s="359"/>
      <c r="FK21" s="359"/>
      <c r="FL21" s="359"/>
      <c r="FM21" s="359"/>
      <c r="FN21" s="359"/>
      <c r="FO21" s="359"/>
      <c r="FP21" s="359"/>
      <c r="FQ21" s="359"/>
      <c r="FR21" s="359"/>
      <c r="FS21" s="359"/>
      <c r="FT21" s="359"/>
      <c r="FU21" s="359"/>
      <c r="FV21" s="359"/>
      <c r="FW21" s="359"/>
      <c r="FX21" s="359"/>
      <c r="FY21" s="359"/>
      <c r="FZ21" s="359"/>
      <c r="GA21" s="359"/>
      <c r="GB21" s="359"/>
      <c r="GC21" s="359"/>
      <c r="GD21" s="359"/>
      <c r="GE21" s="359"/>
      <c r="GF21" s="359"/>
      <c r="GG21" s="359"/>
      <c r="GH21" s="359"/>
      <c r="GI21" s="359"/>
      <c r="GJ21" s="359"/>
      <c r="GK21" s="359"/>
      <c r="GL21" s="359"/>
      <c r="GM21" s="359"/>
      <c r="GN21" s="359"/>
      <c r="GO21" s="359"/>
      <c r="GP21" s="359"/>
      <c r="GQ21" s="359"/>
      <c r="GR21" s="359"/>
      <c r="GS21" s="359"/>
      <c r="GT21" s="359"/>
      <c r="GU21" s="359"/>
      <c r="GV21" s="359"/>
      <c r="GW21" s="359"/>
      <c r="GX21" s="359"/>
      <c r="GY21" s="359"/>
      <c r="GZ21" s="359"/>
      <c r="HA21" s="359"/>
      <c r="HB21" s="359"/>
      <c r="HC21" s="359"/>
      <c r="HD21" s="359"/>
      <c r="HE21" s="359"/>
      <c r="HF21" s="359"/>
      <c r="HG21" s="359"/>
      <c r="HH21" s="359"/>
      <c r="HI21" s="359"/>
      <c r="HJ21" s="359"/>
      <c r="HK21" s="359"/>
      <c r="HL21" s="359"/>
      <c r="HM21" s="359"/>
      <c r="HN21" s="359"/>
      <c r="HO21" s="359"/>
      <c r="HP21" s="359"/>
      <c r="HQ21" s="359"/>
      <c r="HR21" s="359"/>
      <c r="HS21" s="359"/>
      <c r="HT21" s="359"/>
      <c r="HU21" s="359"/>
      <c r="HV21" s="359"/>
      <c r="HW21" s="359"/>
      <c r="HX21" s="359"/>
      <c r="HY21" s="359"/>
      <c r="HZ21" s="359"/>
      <c r="IA21" s="359"/>
    </row>
    <row r="22" spans="1:235" ht="13.15" thickBot="1" x14ac:dyDescent="0.4">
      <c r="A22" s="4"/>
      <c r="G22" s="43" t="s">
        <v>0</v>
      </c>
      <c r="H22" s="43" t="s">
        <v>51</v>
      </c>
      <c r="I22" s="43" t="s">
        <v>153</v>
      </c>
      <c r="J22" s="43" t="s">
        <v>152</v>
      </c>
      <c r="K22" s="43" t="s">
        <v>102</v>
      </c>
      <c r="M22" s="209" t="s">
        <v>39</v>
      </c>
      <c r="N22" s="19">
        <f>COUNTA(P22:IA22)</f>
        <v>12</v>
      </c>
      <c r="O22" s="35">
        <f>COUNTIF(P22:IA22,"Y")/(COUNTIF(P22:IA22,"Y")+COUNTIF(P22:IA22,"N"))</f>
        <v>1</v>
      </c>
      <c r="P22" s="117" t="s">
        <v>288</v>
      </c>
      <c r="Q22" s="117" t="s">
        <v>288</v>
      </c>
      <c r="R22" s="117" t="s">
        <v>288</v>
      </c>
      <c r="S22" s="117" t="s">
        <v>288</v>
      </c>
      <c r="T22" s="117" t="s">
        <v>288</v>
      </c>
      <c r="U22" s="117" t="s">
        <v>288</v>
      </c>
      <c r="V22" s="117" t="s">
        <v>288</v>
      </c>
      <c r="W22" s="117" t="s">
        <v>288</v>
      </c>
      <c r="X22" s="117" t="s">
        <v>288</v>
      </c>
      <c r="Y22" s="117" t="s">
        <v>288</v>
      </c>
      <c r="Z22" s="117" t="s">
        <v>288</v>
      </c>
      <c r="AA22" s="117" t="s">
        <v>288</v>
      </c>
      <c r="AB22" s="117"/>
      <c r="AC22" s="117"/>
      <c r="AD22" s="11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row>
    <row r="23" spans="1:235" ht="13.15" x14ac:dyDescent="0.4">
      <c r="A23" s="4"/>
      <c r="B23" s="5" t="s">
        <v>7</v>
      </c>
      <c r="C23" s="38" t="s">
        <v>111</v>
      </c>
      <c r="E23" s="5"/>
      <c r="G23" s="64">
        <f>N14</f>
        <v>12</v>
      </c>
      <c r="H23" s="138">
        <f>O14</f>
        <v>0.83333333333333337</v>
      </c>
      <c r="I23" s="140">
        <f>COUNTIF(P13:IA13,"N")</f>
        <v>2</v>
      </c>
      <c r="J23" s="144">
        <f>COUNTIF(P13:IA13,"Y")</f>
        <v>10</v>
      </c>
      <c r="K23" s="45">
        <f>COUNTIF(P13:IA13,"NA")</f>
        <v>0</v>
      </c>
      <c r="M23" s="209" t="s">
        <v>4</v>
      </c>
      <c r="N23" s="19">
        <f>COUNTA(P23:IA23)</f>
        <v>12</v>
      </c>
      <c r="O23" s="35">
        <f>COUNTIF(P23:IA23,"Y")/(COUNTIF(P23:IA23,"Y")+COUNTIF(P23:IA23,"N"))</f>
        <v>1</v>
      </c>
      <c r="P23" s="117" t="s">
        <v>288</v>
      </c>
      <c r="Q23" s="117" t="s">
        <v>288</v>
      </c>
      <c r="R23" s="117" t="s">
        <v>288</v>
      </c>
      <c r="S23" s="117" t="s">
        <v>288</v>
      </c>
      <c r="T23" s="117" t="s">
        <v>288</v>
      </c>
      <c r="U23" s="117" t="s">
        <v>288</v>
      </c>
      <c r="V23" s="117" t="s">
        <v>288</v>
      </c>
      <c r="W23" s="117" t="s">
        <v>288</v>
      </c>
      <c r="X23" s="117" t="s">
        <v>288</v>
      </c>
      <c r="Y23" s="117" t="s">
        <v>288</v>
      </c>
      <c r="Z23" s="117" t="s">
        <v>288</v>
      </c>
      <c r="AA23" s="117" t="s">
        <v>288</v>
      </c>
      <c r="AB23" s="117"/>
      <c r="AC23" s="117"/>
      <c r="AD23" s="117"/>
      <c r="AE23" s="11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row>
    <row r="24" spans="1:235" ht="18" customHeight="1" thickBot="1" x14ac:dyDescent="0.45">
      <c r="A24" s="4"/>
      <c r="B24" s="5" t="s">
        <v>8</v>
      </c>
      <c r="C24" s="38" t="s">
        <v>113</v>
      </c>
      <c r="E24" s="5"/>
      <c r="G24" s="65">
        <f>N15</f>
        <v>12</v>
      </c>
      <c r="H24" s="139">
        <f>O15</f>
        <v>0.41666666666666669</v>
      </c>
      <c r="I24" s="141">
        <f>COUNTIF(P15:IA15,"N")</f>
        <v>7</v>
      </c>
      <c r="J24" s="145">
        <f>COUNTIF(P15:IA15,"Y")</f>
        <v>5</v>
      </c>
      <c r="K24" s="47">
        <f>COUNTIF(P15:IA15,"NA")</f>
        <v>0</v>
      </c>
      <c r="M24" s="224" t="s">
        <v>40</v>
      </c>
      <c r="N24" s="225">
        <f>COUNTA(P24:IA24)</f>
        <v>12</v>
      </c>
      <c r="O24" s="226">
        <f>COUNTIF(P24:IA24,"Y")/(COUNTIF(P24:IA24,"Y")+COUNTIF(P24:IA24,"N"))</f>
        <v>0.54545454545454541</v>
      </c>
      <c r="P24" s="117" t="s">
        <v>288</v>
      </c>
      <c r="Q24" s="117" t="s">
        <v>288</v>
      </c>
      <c r="R24" s="117" t="s">
        <v>288</v>
      </c>
      <c r="S24" s="117" t="s">
        <v>288</v>
      </c>
      <c r="T24" s="117" t="s">
        <v>288</v>
      </c>
      <c r="U24" s="117" t="s">
        <v>287</v>
      </c>
      <c r="V24" s="117" t="s">
        <v>288</v>
      </c>
      <c r="W24" s="117" t="s">
        <v>287</v>
      </c>
      <c r="X24" s="117" t="s">
        <v>287</v>
      </c>
      <c r="Y24" s="117" t="s">
        <v>287</v>
      </c>
      <c r="Z24" s="117" t="s">
        <v>102</v>
      </c>
      <c r="AA24" s="117" t="s">
        <v>287</v>
      </c>
      <c r="AB24" s="117"/>
      <c r="AC24" s="117"/>
      <c r="AD24" s="117"/>
      <c r="AE24" s="117"/>
      <c r="AF24" s="11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row>
    <row r="25" spans="1:235" ht="15.75" customHeight="1" x14ac:dyDescent="0.4">
      <c r="C25" s="38"/>
      <c r="D25" s="40"/>
      <c r="E25" s="364" t="s">
        <v>175</v>
      </c>
      <c r="F25" s="364"/>
      <c r="G25" s="120"/>
      <c r="H25" s="121">
        <f>AVERAGE(H23:H24)</f>
        <v>0.625</v>
      </c>
      <c r="M25" s="76" t="s">
        <v>45</v>
      </c>
      <c r="N25" s="77"/>
      <c r="O25" s="78"/>
      <c r="P25" s="372" t="s">
        <v>102</v>
      </c>
      <c r="Q25" s="372" t="s">
        <v>102</v>
      </c>
      <c r="R25" s="372" t="s">
        <v>102</v>
      </c>
      <c r="S25" s="372" t="s">
        <v>288</v>
      </c>
      <c r="T25" s="372" t="s">
        <v>288</v>
      </c>
      <c r="U25" s="372" t="s">
        <v>102</v>
      </c>
      <c r="V25" s="372" t="s">
        <v>288</v>
      </c>
      <c r="W25" s="372" t="s">
        <v>102</v>
      </c>
      <c r="X25" s="372" t="s">
        <v>102</v>
      </c>
      <c r="Y25" s="372" t="s">
        <v>102</v>
      </c>
      <c r="Z25" s="372" t="s">
        <v>288</v>
      </c>
      <c r="AA25" s="372" t="s">
        <v>287</v>
      </c>
      <c r="AB25" s="372"/>
      <c r="AC25" s="372"/>
      <c r="AD25" s="372"/>
      <c r="AE25" s="372"/>
      <c r="AF25" s="372"/>
      <c r="AG25" s="372"/>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8"/>
      <c r="DJ25" s="358"/>
      <c r="DK25" s="358"/>
      <c r="DL25" s="358"/>
      <c r="DM25" s="358"/>
      <c r="DN25" s="358"/>
      <c r="DO25" s="358"/>
      <c r="DP25" s="358"/>
      <c r="DQ25" s="358"/>
      <c r="DR25" s="358"/>
      <c r="DS25" s="358"/>
      <c r="DT25" s="358"/>
      <c r="DU25" s="358"/>
      <c r="DV25" s="358"/>
      <c r="DW25" s="358"/>
      <c r="DX25" s="358"/>
      <c r="DY25" s="358"/>
      <c r="DZ25" s="358"/>
      <c r="EA25" s="358"/>
      <c r="EB25" s="358"/>
      <c r="EC25" s="358"/>
      <c r="ED25" s="358"/>
      <c r="EE25" s="358"/>
      <c r="EF25" s="358"/>
      <c r="EG25" s="358"/>
      <c r="EH25" s="358"/>
      <c r="EI25" s="358"/>
      <c r="EJ25" s="358"/>
      <c r="EK25" s="358"/>
      <c r="EL25" s="358"/>
      <c r="EM25" s="358"/>
      <c r="EN25" s="358"/>
      <c r="EO25" s="358"/>
      <c r="EP25" s="358"/>
      <c r="EQ25" s="358"/>
      <c r="ER25" s="358"/>
      <c r="ES25" s="358"/>
      <c r="ET25" s="358"/>
      <c r="EU25" s="358"/>
      <c r="EV25" s="358"/>
      <c r="EW25" s="358"/>
      <c r="EX25" s="358"/>
      <c r="EY25" s="358"/>
      <c r="EZ25" s="358"/>
      <c r="FA25" s="358"/>
      <c r="FB25" s="358"/>
      <c r="FC25" s="358"/>
      <c r="FD25" s="358"/>
      <c r="FE25" s="358"/>
      <c r="FF25" s="358"/>
      <c r="FG25" s="358"/>
      <c r="FH25" s="358"/>
      <c r="FI25" s="358"/>
      <c r="FJ25" s="358"/>
      <c r="FK25" s="358"/>
      <c r="FL25" s="358"/>
      <c r="FM25" s="358"/>
      <c r="FN25" s="358"/>
      <c r="FO25" s="358"/>
      <c r="FP25" s="358"/>
      <c r="FQ25" s="358"/>
      <c r="FR25" s="358"/>
      <c r="FS25" s="358"/>
      <c r="FT25" s="358"/>
      <c r="FU25" s="358"/>
      <c r="FV25" s="358"/>
      <c r="FW25" s="358"/>
      <c r="FX25" s="358"/>
      <c r="FY25" s="358"/>
      <c r="FZ25" s="358"/>
      <c r="GA25" s="358"/>
      <c r="GB25" s="358"/>
      <c r="GC25" s="358"/>
      <c r="GD25" s="358"/>
      <c r="GE25" s="358"/>
      <c r="GF25" s="358"/>
      <c r="GG25" s="358"/>
      <c r="GH25" s="358"/>
      <c r="GI25" s="358"/>
      <c r="GJ25" s="358"/>
      <c r="GK25" s="358"/>
      <c r="GL25" s="358"/>
      <c r="GM25" s="358"/>
      <c r="GN25" s="358"/>
      <c r="GO25" s="358"/>
      <c r="GP25" s="358"/>
      <c r="GQ25" s="358"/>
      <c r="GR25" s="358"/>
      <c r="GS25" s="358"/>
      <c r="GT25" s="358"/>
      <c r="GU25" s="358"/>
      <c r="GV25" s="358"/>
      <c r="GW25" s="358"/>
      <c r="GX25" s="358"/>
      <c r="GY25" s="358"/>
      <c r="GZ25" s="358"/>
      <c r="HA25" s="358"/>
      <c r="HB25" s="358"/>
      <c r="HC25" s="358"/>
      <c r="HD25" s="358"/>
      <c r="HE25" s="358"/>
      <c r="HF25" s="358"/>
      <c r="HG25" s="358"/>
      <c r="HH25" s="358"/>
      <c r="HI25" s="358"/>
      <c r="HJ25" s="358"/>
      <c r="HK25" s="358"/>
      <c r="HL25" s="358"/>
      <c r="HM25" s="358"/>
      <c r="HN25" s="358"/>
      <c r="HO25" s="358"/>
      <c r="HP25" s="358"/>
      <c r="HQ25" s="358"/>
      <c r="HR25" s="358"/>
      <c r="HS25" s="358"/>
      <c r="HT25" s="358"/>
      <c r="HU25" s="358"/>
      <c r="HV25" s="358"/>
      <c r="HW25" s="358"/>
      <c r="HX25" s="358"/>
      <c r="HY25" s="358"/>
      <c r="HZ25" s="358"/>
      <c r="IA25" s="358"/>
    </row>
    <row r="26" spans="1:235" x14ac:dyDescent="0.35">
      <c r="A26" s="4"/>
      <c r="B26" s="5"/>
      <c r="C26" s="5"/>
      <c r="D26" s="5"/>
      <c r="E26" s="5"/>
      <c r="M26" s="214" t="s">
        <v>3</v>
      </c>
      <c r="N26" s="77">
        <f>COUNTA(P25:IA25)</f>
        <v>12</v>
      </c>
      <c r="O26" s="78">
        <f>COUNTIF(P25:IA25,"Y")/(COUNTIF(P25:IA25,"Y")+COUNTIF(P25:IA25,"N"))</f>
        <v>0.8</v>
      </c>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c r="CO26" s="359"/>
      <c r="CP26" s="359"/>
      <c r="CQ26" s="359"/>
      <c r="CR26" s="359"/>
      <c r="CS26" s="359"/>
      <c r="CT26" s="359"/>
      <c r="CU26" s="359"/>
      <c r="CV26" s="359"/>
      <c r="CW26" s="359"/>
      <c r="CX26" s="359"/>
      <c r="CY26" s="359"/>
      <c r="CZ26" s="359"/>
      <c r="DA26" s="359"/>
      <c r="DB26" s="359"/>
      <c r="DC26" s="359"/>
      <c r="DD26" s="359"/>
      <c r="DE26" s="359"/>
      <c r="DF26" s="359"/>
      <c r="DG26" s="359"/>
      <c r="DH26" s="359"/>
      <c r="DI26" s="359"/>
      <c r="DJ26" s="359"/>
      <c r="DK26" s="359"/>
      <c r="DL26" s="359"/>
      <c r="DM26" s="359"/>
      <c r="DN26" s="359"/>
      <c r="DO26" s="359"/>
      <c r="DP26" s="359"/>
      <c r="DQ26" s="359"/>
      <c r="DR26" s="359"/>
      <c r="DS26" s="359"/>
      <c r="DT26" s="359"/>
      <c r="DU26" s="359"/>
      <c r="DV26" s="359"/>
      <c r="DW26" s="359"/>
      <c r="DX26" s="359"/>
      <c r="DY26" s="359"/>
      <c r="DZ26" s="359"/>
      <c r="EA26" s="359"/>
      <c r="EB26" s="359"/>
      <c r="EC26" s="359"/>
      <c r="ED26" s="359"/>
      <c r="EE26" s="359"/>
      <c r="EF26" s="359"/>
      <c r="EG26" s="359"/>
      <c r="EH26" s="359"/>
      <c r="EI26" s="359"/>
      <c r="EJ26" s="359"/>
      <c r="EK26" s="359"/>
      <c r="EL26" s="359"/>
      <c r="EM26" s="359"/>
      <c r="EN26" s="359"/>
      <c r="EO26" s="359"/>
      <c r="EP26" s="359"/>
      <c r="EQ26" s="359"/>
      <c r="ER26" s="359"/>
      <c r="ES26" s="359"/>
      <c r="ET26" s="359"/>
      <c r="EU26" s="359"/>
      <c r="EV26" s="359"/>
      <c r="EW26" s="359"/>
      <c r="EX26" s="359"/>
      <c r="EY26" s="359"/>
      <c r="EZ26" s="359"/>
      <c r="FA26" s="359"/>
      <c r="FB26" s="359"/>
      <c r="FC26" s="359"/>
      <c r="FD26" s="359"/>
      <c r="FE26" s="359"/>
      <c r="FF26" s="359"/>
      <c r="FG26" s="359"/>
      <c r="FH26" s="359"/>
      <c r="FI26" s="359"/>
      <c r="FJ26" s="359"/>
      <c r="FK26" s="359"/>
      <c r="FL26" s="359"/>
      <c r="FM26" s="359"/>
      <c r="FN26" s="359"/>
      <c r="FO26" s="359"/>
      <c r="FP26" s="359"/>
      <c r="FQ26" s="359"/>
      <c r="FR26" s="359"/>
      <c r="FS26" s="359"/>
      <c r="FT26" s="359"/>
      <c r="FU26" s="359"/>
      <c r="FV26" s="359"/>
      <c r="FW26" s="359"/>
      <c r="FX26" s="359"/>
      <c r="FY26" s="359"/>
      <c r="FZ26" s="359"/>
      <c r="GA26" s="359"/>
      <c r="GB26" s="359"/>
      <c r="GC26" s="359"/>
      <c r="GD26" s="359"/>
      <c r="GE26" s="359"/>
      <c r="GF26" s="359"/>
      <c r="GG26" s="359"/>
      <c r="GH26" s="359"/>
      <c r="GI26" s="359"/>
      <c r="GJ26" s="359"/>
      <c r="GK26" s="359"/>
      <c r="GL26" s="359"/>
      <c r="GM26" s="359"/>
      <c r="GN26" s="359"/>
      <c r="GO26" s="359"/>
      <c r="GP26" s="359"/>
      <c r="GQ26" s="359"/>
      <c r="GR26" s="359"/>
      <c r="GS26" s="359"/>
      <c r="GT26" s="359"/>
      <c r="GU26" s="359"/>
      <c r="GV26" s="359"/>
      <c r="GW26" s="359"/>
      <c r="GX26" s="359"/>
      <c r="GY26" s="359"/>
      <c r="GZ26" s="359"/>
      <c r="HA26" s="359"/>
      <c r="HB26" s="359"/>
      <c r="HC26" s="359"/>
      <c r="HD26" s="359"/>
      <c r="HE26" s="359"/>
      <c r="HF26" s="359"/>
      <c r="HG26" s="359"/>
      <c r="HH26" s="359"/>
      <c r="HI26" s="359"/>
      <c r="HJ26" s="359"/>
      <c r="HK26" s="359"/>
      <c r="HL26" s="359"/>
      <c r="HM26" s="359"/>
      <c r="HN26" s="359"/>
      <c r="HO26" s="359"/>
      <c r="HP26" s="359"/>
      <c r="HQ26" s="359"/>
      <c r="HR26" s="359"/>
      <c r="HS26" s="359"/>
      <c r="HT26" s="359"/>
      <c r="HU26" s="359"/>
      <c r="HV26" s="359"/>
      <c r="HW26" s="359"/>
      <c r="HX26" s="359"/>
      <c r="HY26" s="359"/>
      <c r="HZ26" s="359"/>
      <c r="IA26" s="359"/>
    </row>
    <row r="27" spans="1:235" ht="15" x14ac:dyDescent="0.4">
      <c r="A27" s="8" t="s">
        <v>15</v>
      </c>
      <c r="B27" s="13" t="s">
        <v>16</v>
      </c>
      <c r="C27" s="13"/>
      <c r="M27" s="79" t="s">
        <v>39</v>
      </c>
      <c r="N27" s="77">
        <f>COUNTA(P27:IA27)</f>
        <v>12</v>
      </c>
      <c r="O27" s="78">
        <f>COUNTIF(P27:IA27,"Y")/(COUNTIF(P27:IA27,"Y")+COUNTIF(P27:IA27,"N"))</f>
        <v>1</v>
      </c>
      <c r="P27" s="117" t="s">
        <v>102</v>
      </c>
      <c r="Q27" s="117" t="s">
        <v>102</v>
      </c>
      <c r="R27" s="117" t="s">
        <v>102</v>
      </c>
      <c r="S27" s="117" t="s">
        <v>102</v>
      </c>
      <c r="T27" s="117" t="s">
        <v>288</v>
      </c>
      <c r="U27" s="117" t="s">
        <v>102</v>
      </c>
      <c r="V27" s="117" t="s">
        <v>288</v>
      </c>
      <c r="W27" s="117" t="s">
        <v>102</v>
      </c>
      <c r="X27" s="117" t="s">
        <v>102</v>
      </c>
      <c r="Y27" s="117" t="s">
        <v>102</v>
      </c>
      <c r="Z27" s="117" t="s">
        <v>288</v>
      </c>
      <c r="AA27" s="117" t="s">
        <v>288</v>
      </c>
      <c r="AB27" s="117"/>
      <c r="AC27" s="117"/>
      <c r="AD27" s="117"/>
      <c r="AE27" s="117"/>
      <c r="AF27" s="117"/>
      <c r="AG27" s="117"/>
      <c r="AH27" s="11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row>
    <row r="28" spans="1:235" ht="13.5" customHeight="1" thickBot="1" x14ac:dyDescent="0.45">
      <c r="A28" s="4"/>
      <c r="G28" s="43" t="s">
        <v>0</v>
      </c>
      <c r="H28" s="43" t="s">
        <v>51</v>
      </c>
      <c r="I28" s="43" t="s">
        <v>153</v>
      </c>
      <c r="J28" s="43" t="s">
        <v>152</v>
      </c>
      <c r="K28" s="43" t="s">
        <v>102</v>
      </c>
      <c r="M28" s="188" t="s">
        <v>130</v>
      </c>
      <c r="N28" s="189"/>
      <c r="O28" s="190"/>
      <c r="P28" s="372" t="s">
        <v>288</v>
      </c>
      <c r="Q28" s="372" t="s">
        <v>288</v>
      </c>
      <c r="R28" s="372" t="s">
        <v>288</v>
      </c>
      <c r="S28" s="372" t="s">
        <v>288</v>
      </c>
      <c r="T28" s="372" t="s">
        <v>288</v>
      </c>
      <c r="U28" s="372" t="s">
        <v>288</v>
      </c>
      <c r="V28" s="372" t="s">
        <v>288</v>
      </c>
      <c r="W28" s="372" t="s">
        <v>288</v>
      </c>
      <c r="X28" s="372" t="s">
        <v>288</v>
      </c>
      <c r="Y28" s="372" t="s">
        <v>288</v>
      </c>
      <c r="Z28" s="372" t="s">
        <v>288</v>
      </c>
      <c r="AA28" s="372" t="s">
        <v>288</v>
      </c>
      <c r="AB28" s="372"/>
      <c r="AC28" s="372"/>
      <c r="AD28" s="372"/>
      <c r="AE28" s="372"/>
      <c r="AF28" s="372"/>
      <c r="AG28" s="372"/>
      <c r="AH28" s="372"/>
      <c r="AI28" s="372"/>
      <c r="AJ28" s="358"/>
      <c r="AK28" s="358"/>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358"/>
      <c r="CF28" s="358"/>
      <c r="CG28" s="358"/>
      <c r="CH28" s="358"/>
      <c r="CI28" s="358"/>
      <c r="CJ28" s="358"/>
      <c r="CK28" s="358"/>
      <c r="CL28" s="358"/>
      <c r="CM28" s="358"/>
      <c r="CN28" s="358"/>
      <c r="CO28" s="358"/>
      <c r="CP28" s="358"/>
      <c r="CQ28" s="358"/>
      <c r="CR28" s="358"/>
      <c r="CS28" s="358"/>
      <c r="CT28" s="358"/>
      <c r="CU28" s="358"/>
      <c r="CV28" s="358"/>
      <c r="CW28" s="358"/>
      <c r="CX28" s="358"/>
      <c r="CY28" s="358"/>
      <c r="CZ28" s="358"/>
      <c r="DA28" s="358"/>
      <c r="DB28" s="358"/>
      <c r="DC28" s="358"/>
      <c r="DD28" s="358"/>
      <c r="DE28" s="358"/>
      <c r="DF28" s="358"/>
      <c r="DG28" s="358"/>
      <c r="DH28" s="358"/>
      <c r="DI28" s="358"/>
      <c r="DJ28" s="358"/>
      <c r="DK28" s="358"/>
      <c r="DL28" s="358"/>
      <c r="DM28" s="358"/>
      <c r="DN28" s="358"/>
      <c r="DO28" s="358"/>
      <c r="DP28" s="358"/>
      <c r="DQ28" s="358"/>
      <c r="DR28" s="358"/>
      <c r="DS28" s="358"/>
      <c r="DT28" s="358"/>
      <c r="DU28" s="358"/>
      <c r="DV28" s="358"/>
      <c r="DW28" s="358"/>
      <c r="DX28" s="358"/>
      <c r="DY28" s="358"/>
      <c r="DZ28" s="358"/>
      <c r="EA28" s="358"/>
      <c r="EB28" s="358"/>
      <c r="EC28" s="358"/>
      <c r="ED28" s="358"/>
      <c r="EE28" s="358"/>
      <c r="EF28" s="358"/>
      <c r="EG28" s="358"/>
      <c r="EH28" s="358"/>
      <c r="EI28" s="358"/>
      <c r="EJ28" s="358"/>
      <c r="EK28" s="358"/>
      <c r="EL28" s="358"/>
      <c r="EM28" s="358"/>
      <c r="EN28" s="358"/>
      <c r="EO28" s="358"/>
      <c r="EP28" s="358"/>
      <c r="EQ28" s="358"/>
      <c r="ER28" s="358"/>
      <c r="ES28" s="358"/>
      <c r="ET28" s="358"/>
      <c r="EU28" s="358"/>
      <c r="EV28" s="358"/>
      <c r="EW28" s="358"/>
      <c r="EX28" s="358"/>
      <c r="EY28" s="358"/>
      <c r="EZ28" s="358"/>
      <c r="FA28" s="358"/>
      <c r="FB28" s="358"/>
      <c r="FC28" s="358"/>
      <c r="FD28" s="358"/>
      <c r="FE28" s="358"/>
      <c r="FF28" s="358"/>
      <c r="FG28" s="358"/>
      <c r="FH28" s="358"/>
      <c r="FI28" s="358"/>
      <c r="FJ28" s="358"/>
      <c r="FK28" s="358"/>
      <c r="FL28" s="358"/>
      <c r="FM28" s="358"/>
      <c r="FN28" s="358"/>
      <c r="FO28" s="358"/>
      <c r="FP28" s="358"/>
      <c r="FQ28" s="358"/>
      <c r="FR28" s="358"/>
      <c r="FS28" s="358"/>
      <c r="FT28" s="358"/>
      <c r="FU28" s="358"/>
      <c r="FV28" s="358"/>
      <c r="FW28" s="358"/>
      <c r="FX28" s="358"/>
      <c r="FY28" s="358"/>
      <c r="FZ28" s="358"/>
      <c r="GA28" s="358"/>
      <c r="GB28" s="358"/>
      <c r="GC28" s="358"/>
      <c r="GD28" s="358"/>
      <c r="GE28" s="358"/>
      <c r="GF28" s="358"/>
      <c r="GG28" s="358"/>
      <c r="GH28" s="358"/>
      <c r="GI28" s="358"/>
      <c r="GJ28" s="358"/>
      <c r="GK28" s="358"/>
      <c r="GL28" s="358"/>
      <c r="GM28" s="358"/>
      <c r="GN28" s="358"/>
      <c r="GO28" s="358"/>
      <c r="GP28" s="358"/>
      <c r="GQ28" s="358"/>
      <c r="GR28" s="358"/>
      <c r="GS28" s="358"/>
      <c r="GT28" s="358"/>
      <c r="GU28" s="358"/>
      <c r="GV28" s="358"/>
      <c r="GW28" s="358"/>
      <c r="GX28" s="358"/>
      <c r="GY28" s="358"/>
      <c r="GZ28" s="358"/>
      <c r="HA28" s="358"/>
      <c r="HB28" s="358"/>
      <c r="HC28" s="358"/>
      <c r="HD28" s="358"/>
      <c r="HE28" s="358"/>
      <c r="HF28" s="358"/>
      <c r="HG28" s="358"/>
      <c r="HH28" s="358"/>
      <c r="HI28" s="358"/>
      <c r="HJ28" s="358"/>
      <c r="HK28" s="358"/>
      <c r="HL28" s="358"/>
      <c r="HM28" s="358"/>
      <c r="HN28" s="358"/>
      <c r="HO28" s="358"/>
      <c r="HP28" s="358"/>
      <c r="HQ28" s="358"/>
      <c r="HR28" s="358"/>
      <c r="HS28" s="358"/>
      <c r="HT28" s="358"/>
      <c r="HU28" s="358"/>
      <c r="HV28" s="358"/>
      <c r="HW28" s="358"/>
      <c r="HX28" s="358"/>
      <c r="HY28" s="358"/>
      <c r="HZ28" s="358"/>
      <c r="IA28" s="358"/>
    </row>
    <row r="29" spans="1:235" ht="13.15" x14ac:dyDescent="0.4">
      <c r="A29" s="4"/>
      <c r="B29" s="5" t="s">
        <v>7</v>
      </c>
      <c r="C29" s="38" t="s">
        <v>114</v>
      </c>
      <c r="E29" s="5"/>
      <c r="G29" s="54">
        <f t="shared" ref="G29:H31" si="126">N17</f>
        <v>12</v>
      </c>
      <c r="H29" s="29">
        <f t="shared" si="126"/>
        <v>1</v>
      </c>
      <c r="I29" s="136">
        <f>COUNTIF(P16:IA16,"N")</f>
        <v>0</v>
      </c>
      <c r="J29" s="137">
        <f>COUNTIF(P16:IA16,"Y")</f>
        <v>9</v>
      </c>
      <c r="K29" s="45">
        <f>COUNTIF(P16:IA16,"NA")</f>
        <v>3</v>
      </c>
      <c r="M29" s="192" t="s">
        <v>27</v>
      </c>
      <c r="N29" s="189">
        <f>COUNTA(P28:IA28)</f>
        <v>12</v>
      </c>
      <c r="O29" s="190">
        <f>COUNTIF($P28:$IA28,"Y")/(COUNTIF($P28:$IA28,"Y")+COUNTIF($P28:$IA28,"N"))</f>
        <v>1</v>
      </c>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c r="CQ29" s="359"/>
      <c r="CR29" s="359"/>
      <c r="CS29" s="359"/>
      <c r="CT29" s="359"/>
      <c r="CU29" s="359"/>
      <c r="CV29" s="359"/>
      <c r="CW29" s="359"/>
      <c r="CX29" s="359"/>
      <c r="CY29" s="359"/>
      <c r="CZ29" s="359"/>
      <c r="DA29" s="359"/>
      <c r="DB29" s="359"/>
      <c r="DC29" s="359"/>
      <c r="DD29" s="359"/>
      <c r="DE29" s="359"/>
      <c r="DF29" s="359"/>
      <c r="DG29" s="359"/>
      <c r="DH29" s="359"/>
      <c r="DI29" s="359"/>
      <c r="DJ29" s="359"/>
      <c r="DK29" s="359"/>
      <c r="DL29" s="359"/>
      <c r="DM29" s="359"/>
      <c r="DN29" s="359"/>
      <c r="DO29" s="359"/>
      <c r="DP29" s="359"/>
      <c r="DQ29" s="359"/>
      <c r="DR29" s="359"/>
      <c r="DS29" s="359"/>
      <c r="DT29" s="359"/>
      <c r="DU29" s="359"/>
      <c r="DV29" s="359"/>
      <c r="DW29" s="359"/>
      <c r="DX29" s="359"/>
      <c r="DY29" s="359"/>
      <c r="DZ29" s="359"/>
      <c r="EA29" s="359"/>
      <c r="EB29" s="359"/>
      <c r="EC29" s="359"/>
      <c r="ED29" s="359"/>
      <c r="EE29" s="359"/>
      <c r="EF29" s="359"/>
      <c r="EG29" s="359"/>
      <c r="EH29" s="359"/>
      <c r="EI29" s="359"/>
      <c r="EJ29" s="359"/>
      <c r="EK29" s="359"/>
      <c r="EL29" s="359"/>
      <c r="EM29" s="359"/>
      <c r="EN29" s="359"/>
      <c r="EO29" s="359"/>
      <c r="EP29" s="359"/>
      <c r="EQ29" s="359"/>
      <c r="ER29" s="359"/>
      <c r="ES29" s="359"/>
      <c r="ET29" s="359"/>
      <c r="EU29" s="359"/>
      <c r="EV29" s="359"/>
      <c r="EW29" s="359"/>
      <c r="EX29" s="359"/>
      <c r="EY29" s="359"/>
      <c r="EZ29" s="359"/>
      <c r="FA29" s="359"/>
      <c r="FB29" s="359"/>
      <c r="FC29" s="359"/>
      <c r="FD29" s="359"/>
      <c r="FE29" s="359"/>
      <c r="FF29" s="359"/>
      <c r="FG29" s="359"/>
      <c r="FH29" s="359"/>
      <c r="FI29" s="359"/>
      <c r="FJ29" s="359"/>
      <c r="FK29" s="359"/>
      <c r="FL29" s="359"/>
      <c r="FM29" s="359"/>
      <c r="FN29" s="359"/>
      <c r="FO29" s="359"/>
      <c r="FP29" s="359"/>
      <c r="FQ29" s="359"/>
      <c r="FR29" s="359"/>
      <c r="FS29" s="359"/>
      <c r="FT29" s="359"/>
      <c r="FU29" s="359"/>
      <c r="FV29" s="359"/>
      <c r="FW29" s="359"/>
      <c r="FX29" s="359"/>
      <c r="FY29" s="359"/>
      <c r="FZ29" s="359"/>
      <c r="GA29" s="359"/>
      <c r="GB29" s="359"/>
      <c r="GC29" s="359"/>
      <c r="GD29" s="359"/>
      <c r="GE29" s="359"/>
      <c r="GF29" s="359"/>
      <c r="GG29" s="359"/>
      <c r="GH29" s="359"/>
      <c r="GI29" s="359"/>
      <c r="GJ29" s="359"/>
      <c r="GK29" s="359"/>
      <c r="GL29" s="359"/>
      <c r="GM29" s="359"/>
      <c r="GN29" s="359"/>
      <c r="GO29" s="359"/>
      <c r="GP29" s="359"/>
      <c r="GQ29" s="359"/>
      <c r="GR29" s="359"/>
      <c r="GS29" s="359"/>
      <c r="GT29" s="359"/>
      <c r="GU29" s="359"/>
      <c r="GV29" s="359"/>
      <c r="GW29" s="359"/>
      <c r="GX29" s="359"/>
      <c r="GY29" s="359"/>
      <c r="GZ29" s="359"/>
      <c r="HA29" s="359"/>
      <c r="HB29" s="359"/>
      <c r="HC29" s="359"/>
      <c r="HD29" s="359"/>
      <c r="HE29" s="359"/>
      <c r="HF29" s="359"/>
      <c r="HG29" s="359"/>
      <c r="HH29" s="359"/>
      <c r="HI29" s="359"/>
      <c r="HJ29" s="359"/>
      <c r="HK29" s="359"/>
      <c r="HL29" s="359"/>
      <c r="HM29" s="359"/>
      <c r="HN29" s="359"/>
      <c r="HO29" s="359"/>
      <c r="HP29" s="359"/>
      <c r="HQ29" s="359"/>
      <c r="HR29" s="359"/>
      <c r="HS29" s="359"/>
      <c r="HT29" s="359"/>
      <c r="HU29" s="359"/>
      <c r="HV29" s="359"/>
      <c r="HW29" s="359"/>
      <c r="HX29" s="359"/>
      <c r="HY29" s="359"/>
      <c r="HZ29" s="359"/>
      <c r="IA29" s="359"/>
    </row>
    <row r="30" spans="1:235" ht="18" customHeight="1" x14ac:dyDescent="0.4">
      <c r="A30" s="4"/>
      <c r="B30" s="5" t="s">
        <v>8</v>
      </c>
      <c r="C30" s="38" t="s">
        <v>224</v>
      </c>
      <c r="E30" s="5"/>
      <c r="G30" s="55">
        <f t="shared" si="126"/>
        <v>12</v>
      </c>
      <c r="H30" s="134">
        <f t="shared" si="126"/>
        <v>1</v>
      </c>
      <c r="I30" s="142">
        <f>COUNTIF(P18:IA18,"N")</f>
        <v>0</v>
      </c>
      <c r="J30" s="143">
        <f>COUNTIF(P18:IA18,"Y")</f>
        <v>11</v>
      </c>
      <c r="K30" s="135">
        <f>COUNTIF(P18:IA18,"NA")</f>
        <v>1</v>
      </c>
      <c r="M30" s="192" t="s">
        <v>28</v>
      </c>
      <c r="N30" s="189">
        <f t="shared" ref="N30:N36" si="127">COUNTA($P30:$IA30)</f>
        <v>12</v>
      </c>
      <c r="O30" s="190">
        <f t="shared" ref="O30:O36" si="128">COUNTIF($P30:$IA30,"Y")/(COUNTIF($P30:$IA30,"Y")+COUNTIF($P30:$IA30,"N"))</f>
        <v>1</v>
      </c>
      <c r="P30" s="117" t="s">
        <v>288</v>
      </c>
      <c r="Q30" s="117" t="s">
        <v>288</v>
      </c>
      <c r="R30" s="117" t="s">
        <v>288</v>
      </c>
      <c r="S30" s="117" t="s">
        <v>288</v>
      </c>
      <c r="T30" s="117" t="s">
        <v>288</v>
      </c>
      <c r="U30" s="117" t="s">
        <v>288</v>
      </c>
      <c r="V30" s="117" t="s">
        <v>288</v>
      </c>
      <c r="W30" s="117" t="s">
        <v>288</v>
      </c>
      <c r="X30" s="117" t="s">
        <v>288</v>
      </c>
      <c r="Y30" s="117" t="s">
        <v>288</v>
      </c>
      <c r="Z30" s="117" t="s">
        <v>288</v>
      </c>
      <c r="AA30" s="117" t="s">
        <v>288</v>
      </c>
      <c r="AB30" s="117"/>
      <c r="AC30" s="117"/>
      <c r="AD30" s="117"/>
      <c r="AE30" s="117"/>
      <c r="AF30" s="117"/>
      <c r="AG30" s="117"/>
      <c r="AH30" s="117"/>
      <c r="AI30" s="117"/>
      <c r="AJ30" s="11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row>
    <row r="31" spans="1:235" ht="18" customHeight="1" thickBot="1" x14ac:dyDescent="0.45">
      <c r="A31" s="4"/>
      <c r="B31" s="5" t="s">
        <v>9</v>
      </c>
      <c r="C31" s="38" t="s">
        <v>115</v>
      </c>
      <c r="E31" s="5"/>
      <c r="G31" s="56">
        <f t="shared" si="126"/>
        <v>12</v>
      </c>
      <c r="H31" s="31">
        <f t="shared" si="126"/>
        <v>1</v>
      </c>
      <c r="I31" s="123">
        <f>COUNTIF(P19:IA19,"N")</f>
        <v>0</v>
      </c>
      <c r="J31" s="124">
        <f>COUNTIF(P19:IA19,"Y")</f>
        <v>12</v>
      </c>
      <c r="K31" s="47">
        <f>COUNTIF(P19:IA19,"NA")</f>
        <v>0</v>
      </c>
      <c r="M31" s="192" t="s">
        <v>29</v>
      </c>
      <c r="N31" s="189">
        <f t="shared" si="127"/>
        <v>12</v>
      </c>
      <c r="O31" s="190">
        <f t="shared" si="128"/>
        <v>1</v>
      </c>
      <c r="P31" s="117" t="s">
        <v>288</v>
      </c>
      <c r="Q31" s="117" t="s">
        <v>288</v>
      </c>
      <c r="R31" s="117" t="s">
        <v>288</v>
      </c>
      <c r="S31" s="117" t="s">
        <v>288</v>
      </c>
      <c r="T31" s="117" t="s">
        <v>288</v>
      </c>
      <c r="U31" s="117" t="s">
        <v>288</v>
      </c>
      <c r="V31" s="117" t="s">
        <v>288</v>
      </c>
      <c r="W31" s="117" t="s">
        <v>288</v>
      </c>
      <c r="X31" s="117" t="s">
        <v>288</v>
      </c>
      <c r="Y31" s="117" t="s">
        <v>288</v>
      </c>
      <c r="Z31" s="117" t="s">
        <v>288</v>
      </c>
      <c r="AA31" s="117" t="s">
        <v>288</v>
      </c>
      <c r="AB31" s="117"/>
      <c r="AC31" s="117"/>
      <c r="AD31" s="117"/>
      <c r="AE31" s="117"/>
      <c r="AF31" s="117"/>
      <c r="AG31" s="117"/>
      <c r="AH31" s="117"/>
      <c r="AI31" s="117"/>
      <c r="AJ31" s="117"/>
      <c r="AK31" s="11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row>
    <row r="32" spans="1:235" ht="18" customHeight="1" x14ac:dyDescent="0.4">
      <c r="E32" s="365" t="s">
        <v>167</v>
      </c>
      <c r="F32" s="365"/>
      <c r="G32" s="27"/>
      <c r="H32" s="122">
        <f>AVERAGE(H29:H31)</f>
        <v>1</v>
      </c>
      <c r="M32" s="192" t="s">
        <v>30</v>
      </c>
      <c r="N32" s="189">
        <f t="shared" si="127"/>
        <v>12</v>
      </c>
      <c r="O32" s="190">
        <f t="shared" si="128"/>
        <v>0.5</v>
      </c>
      <c r="P32" s="117" t="s">
        <v>287</v>
      </c>
      <c r="Q32" s="117" t="s">
        <v>288</v>
      </c>
      <c r="R32" s="117" t="s">
        <v>288</v>
      </c>
      <c r="S32" s="117" t="s">
        <v>287</v>
      </c>
      <c r="T32" s="117" t="s">
        <v>287</v>
      </c>
      <c r="U32" s="117" t="s">
        <v>287</v>
      </c>
      <c r="V32" s="117" t="s">
        <v>288</v>
      </c>
      <c r="W32" s="117" t="s">
        <v>287</v>
      </c>
      <c r="X32" s="117" t="s">
        <v>288</v>
      </c>
      <c r="Y32" s="117" t="s">
        <v>288</v>
      </c>
      <c r="Z32" s="117" t="s">
        <v>288</v>
      </c>
      <c r="AA32" s="117" t="s">
        <v>287</v>
      </c>
      <c r="AB32" s="117"/>
      <c r="AC32" s="117"/>
      <c r="AD32" s="117"/>
      <c r="AE32" s="117"/>
      <c r="AF32" s="117"/>
      <c r="AG32" s="117"/>
      <c r="AH32" s="117"/>
      <c r="AI32" s="117"/>
      <c r="AJ32" s="117"/>
      <c r="AK32" s="117"/>
      <c r="AL32" s="11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row>
    <row r="33" spans="1:235" ht="19.5" customHeight="1" x14ac:dyDescent="0.35">
      <c r="M33" s="192" t="s">
        <v>31</v>
      </c>
      <c r="N33" s="189">
        <f t="shared" si="127"/>
        <v>12</v>
      </c>
      <c r="O33" s="190">
        <f t="shared" si="128"/>
        <v>0.58333333333333337</v>
      </c>
      <c r="P33" s="117" t="s">
        <v>288</v>
      </c>
      <c r="Q33" s="117" t="s">
        <v>287</v>
      </c>
      <c r="R33" s="117" t="s">
        <v>288</v>
      </c>
      <c r="S33" s="117" t="s">
        <v>287</v>
      </c>
      <c r="T33" s="117" t="s">
        <v>287</v>
      </c>
      <c r="U33" s="117" t="s">
        <v>287</v>
      </c>
      <c r="V33" s="117" t="s">
        <v>288</v>
      </c>
      <c r="W33" s="117" t="s">
        <v>287</v>
      </c>
      <c r="X33" s="117" t="s">
        <v>288</v>
      </c>
      <c r="Y33" s="117" t="s">
        <v>288</v>
      </c>
      <c r="Z33" s="117" t="s">
        <v>288</v>
      </c>
      <c r="AA33" s="117" t="s">
        <v>288</v>
      </c>
      <c r="AB33" s="117"/>
      <c r="AC33" s="117"/>
      <c r="AD33" s="117"/>
      <c r="AE33" s="117"/>
      <c r="AF33" s="117"/>
      <c r="AG33" s="117"/>
      <c r="AH33" s="117"/>
      <c r="AI33" s="117"/>
      <c r="AJ33" s="117"/>
      <c r="AK33" s="117"/>
      <c r="AL33" s="117"/>
      <c r="AM33" s="11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row>
    <row r="34" spans="1:235" ht="18.75" customHeight="1" x14ac:dyDescent="0.4">
      <c r="A34" s="8" t="s">
        <v>17</v>
      </c>
      <c r="B34" s="13" t="s">
        <v>116</v>
      </c>
      <c r="C34" s="13"/>
      <c r="M34" s="191" t="s">
        <v>21</v>
      </c>
      <c r="N34" s="189">
        <f t="shared" si="127"/>
        <v>12</v>
      </c>
      <c r="O34" s="190">
        <f t="shared" si="128"/>
        <v>1</v>
      </c>
      <c r="P34" s="117" t="s">
        <v>288</v>
      </c>
      <c r="Q34" s="117" t="s">
        <v>288</v>
      </c>
      <c r="R34" s="117" t="s">
        <v>288</v>
      </c>
      <c r="S34" s="117" t="s">
        <v>288</v>
      </c>
      <c r="T34" s="117" t="s">
        <v>288</v>
      </c>
      <c r="U34" s="117" t="s">
        <v>288</v>
      </c>
      <c r="V34" s="117" t="s">
        <v>288</v>
      </c>
      <c r="W34" s="117" t="s">
        <v>288</v>
      </c>
      <c r="X34" s="117" t="s">
        <v>288</v>
      </c>
      <c r="Y34" s="117" t="s">
        <v>288</v>
      </c>
      <c r="Z34" s="117" t="s">
        <v>288</v>
      </c>
      <c r="AA34" s="117" t="s">
        <v>288</v>
      </c>
      <c r="AB34" s="117"/>
      <c r="AC34" s="117"/>
      <c r="AD34" s="117"/>
      <c r="AE34" s="117"/>
      <c r="AF34" s="117"/>
      <c r="AG34" s="117"/>
      <c r="AH34" s="117"/>
      <c r="AI34" s="117"/>
      <c r="AJ34" s="117"/>
      <c r="AK34" s="117"/>
      <c r="AL34" s="117"/>
      <c r="AM34" s="117"/>
      <c r="AN34" s="11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row>
    <row r="35" spans="1:235" ht="17.25" customHeight="1" thickBot="1" x14ac:dyDescent="0.4">
      <c r="A35" s="4"/>
      <c r="G35" s="43" t="s">
        <v>0</v>
      </c>
      <c r="H35" s="43" t="s">
        <v>51</v>
      </c>
      <c r="I35" s="43" t="s">
        <v>153</v>
      </c>
      <c r="J35" s="43" t="s">
        <v>152</v>
      </c>
      <c r="K35" s="43" t="s">
        <v>102</v>
      </c>
      <c r="M35" s="191" t="s">
        <v>22</v>
      </c>
      <c r="N35" s="189">
        <f t="shared" si="127"/>
        <v>12</v>
      </c>
      <c r="O35" s="190">
        <f t="shared" si="128"/>
        <v>0.5</v>
      </c>
      <c r="P35" s="117" t="s">
        <v>287</v>
      </c>
      <c r="Q35" s="117" t="s">
        <v>288</v>
      </c>
      <c r="R35" s="117" t="s">
        <v>288</v>
      </c>
      <c r="S35" s="117" t="s">
        <v>288</v>
      </c>
      <c r="T35" s="117" t="s">
        <v>287</v>
      </c>
      <c r="U35" s="117" t="s">
        <v>287</v>
      </c>
      <c r="V35" s="117" t="s">
        <v>288</v>
      </c>
      <c r="W35" s="117" t="s">
        <v>287</v>
      </c>
      <c r="X35" s="117" t="s">
        <v>287</v>
      </c>
      <c r="Y35" s="117" t="s">
        <v>288</v>
      </c>
      <c r="Z35" s="117" t="s">
        <v>287</v>
      </c>
      <c r="AA35" s="117" t="s">
        <v>288</v>
      </c>
      <c r="AB35" s="117"/>
      <c r="AC35" s="117"/>
      <c r="AD35" s="117"/>
      <c r="AE35" s="117"/>
      <c r="AF35" s="117"/>
      <c r="AG35" s="117"/>
      <c r="AH35" s="117"/>
      <c r="AI35" s="117"/>
      <c r="AJ35" s="117"/>
      <c r="AK35" s="117"/>
      <c r="AL35" s="117"/>
      <c r="AM35" s="117"/>
      <c r="AN35" s="117"/>
      <c r="AO35" s="11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row>
    <row r="36" spans="1:235" ht="39" customHeight="1" x14ac:dyDescent="0.4">
      <c r="A36" s="4"/>
      <c r="B36" s="114" t="s">
        <v>135</v>
      </c>
      <c r="C36" s="382" t="s">
        <v>225</v>
      </c>
      <c r="D36" s="384"/>
      <c r="E36" s="384"/>
      <c r="F36" s="385"/>
      <c r="G36" s="207">
        <f t="shared" ref="G36:H39" si="129">N21</f>
        <v>12</v>
      </c>
      <c r="H36" s="100">
        <f t="shared" si="129"/>
        <v>1</v>
      </c>
      <c r="I36" s="94">
        <f>COUNTIF(P20:IA20,"N")</f>
        <v>0</v>
      </c>
      <c r="J36" s="208">
        <f>COUNTIF(P20:IA20,"Y")</f>
        <v>12</v>
      </c>
      <c r="K36" s="45">
        <f>COUNTIF(P20:IA20,"NA")</f>
        <v>0</v>
      </c>
      <c r="M36" s="227" t="s">
        <v>23</v>
      </c>
      <c r="N36" s="228">
        <f t="shared" si="127"/>
        <v>12</v>
      </c>
      <c r="O36" s="229">
        <f t="shared" si="128"/>
        <v>1</v>
      </c>
      <c r="P36" s="237" t="s">
        <v>288</v>
      </c>
      <c r="Q36" s="237" t="s">
        <v>288</v>
      </c>
      <c r="R36" s="237" t="s">
        <v>288</v>
      </c>
      <c r="S36" s="237" t="s">
        <v>288</v>
      </c>
      <c r="T36" s="237" t="s">
        <v>288</v>
      </c>
      <c r="U36" s="237" t="s">
        <v>288</v>
      </c>
      <c r="V36" s="237" t="s">
        <v>288</v>
      </c>
      <c r="W36" s="237" t="s">
        <v>288</v>
      </c>
      <c r="X36" s="237" t="s">
        <v>288</v>
      </c>
      <c r="Y36" s="237" t="s">
        <v>288</v>
      </c>
      <c r="Z36" s="237" t="s">
        <v>288</v>
      </c>
      <c r="AA36" s="237" t="s">
        <v>288</v>
      </c>
      <c r="AB36" s="237"/>
      <c r="AC36" s="237"/>
      <c r="AD36" s="237"/>
      <c r="AE36" s="237"/>
      <c r="AF36" s="237"/>
      <c r="AG36" s="237"/>
      <c r="AH36" s="237"/>
      <c r="AI36" s="237"/>
      <c r="AJ36" s="237"/>
      <c r="AK36" s="237"/>
      <c r="AL36" s="237"/>
      <c r="AM36" s="237"/>
      <c r="AN36" s="237"/>
      <c r="AO36" s="237"/>
      <c r="AP36" s="237"/>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8"/>
      <c r="DJ36" s="238"/>
      <c r="DK36" s="238"/>
      <c r="DL36" s="238"/>
      <c r="DM36" s="238"/>
      <c r="DN36" s="238"/>
      <c r="DO36" s="238"/>
      <c r="DP36" s="238"/>
      <c r="DQ36" s="238"/>
      <c r="DR36" s="238"/>
      <c r="DS36" s="238"/>
      <c r="DT36" s="238"/>
      <c r="DU36" s="238"/>
      <c r="DV36" s="238"/>
      <c r="DW36" s="238"/>
      <c r="DX36" s="238"/>
      <c r="DY36" s="238"/>
      <c r="DZ36" s="238"/>
      <c r="EA36" s="238"/>
      <c r="EB36" s="238"/>
      <c r="EC36" s="238"/>
      <c r="ED36" s="238"/>
      <c r="EE36" s="238"/>
      <c r="EF36" s="238"/>
      <c r="EG36" s="238"/>
      <c r="EH36" s="238"/>
      <c r="EI36" s="238"/>
      <c r="EJ36" s="238"/>
      <c r="EK36" s="238"/>
      <c r="EL36" s="238"/>
      <c r="EM36" s="238"/>
      <c r="EN36" s="238"/>
      <c r="EO36" s="238"/>
      <c r="EP36" s="238"/>
      <c r="EQ36" s="238"/>
      <c r="ER36" s="238"/>
      <c r="ES36" s="238"/>
      <c r="ET36" s="238"/>
      <c r="EU36" s="238"/>
      <c r="EV36" s="238"/>
      <c r="EW36" s="238"/>
      <c r="EX36" s="238"/>
      <c r="EY36" s="238"/>
      <c r="EZ36" s="238"/>
      <c r="FA36" s="238"/>
      <c r="FB36" s="238"/>
      <c r="FC36" s="238"/>
      <c r="FD36" s="238"/>
      <c r="FE36" s="238"/>
      <c r="FF36" s="238"/>
      <c r="FG36" s="238"/>
      <c r="FH36" s="238"/>
      <c r="FI36" s="238"/>
      <c r="FJ36" s="238"/>
      <c r="FK36" s="238"/>
      <c r="FL36" s="238"/>
      <c r="FM36" s="238"/>
      <c r="FN36" s="238"/>
      <c r="FO36" s="238"/>
      <c r="FP36" s="238"/>
      <c r="FQ36" s="238"/>
      <c r="FR36" s="238"/>
      <c r="FS36" s="238"/>
      <c r="FT36" s="238"/>
      <c r="FU36" s="238"/>
      <c r="FV36" s="238"/>
      <c r="FW36" s="238"/>
      <c r="FX36" s="238"/>
      <c r="FY36" s="238"/>
      <c r="FZ36" s="238"/>
      <c r="GA36" s="238"/>
      <c r="GB36" s="238"/>
      <c r="GC36" s="238"/>
      <c r="GD36" s="238"/>
      <c r="GE36" s="238"/>
      <c r="GF36" s="238"/>
      <c r="GG36" s="238"/>
      <c r="GH36" s="238"/>
      <c r="GI36" s="238"/>
      <c r="GJ36" s="238"/>
      <c r="GK36" s="238"/>
      <c r="GL36" s="238"/>
      <c r="GM36" s="238"/>
      <c r="GN36" s="238"/>
      <c r="GO36" s="238"/>
      <c r="GP36" s="238"/>
      <c r="GQ36" s="238"/>
      <c r="GR36" s="238"/>
      <c r="GS36" s="238"/>
      <c r="GT36" s="238"/>
      <c r="GU36" s="238"/>
      <c r="GV36" s="238"/>
      <c r="GW36" s="238"/>
      <c r="GX36" s="238"/>
      <c r="GY36" s="238"/>
      <c r="GZ36" s="238"/>
      <c r="HA36" s="238"/>
      <c r="HB36" s="238"/>
      <c r="HC36" s="238"/>
      <c r="HD36" s="238"/>
      <c r="HE36" s="238"/>
      <c r="HF36" s="238"/>
      <c r="HG36" s="238"/>
      <c r="HH36" s="238"/>
      <c r="HI36" s="238"/>
      <c r="HJ36" s="238"/>
      <c r="HK36" s="238"/>
      <c r="HL36" s="238"/>
      <c r="HM36" s="238"/>
      <c r="HN36" s="238"/>
      <c r="HO36" s="238"/>
      <c r="HP36" s="238"/>
      <c r="HQ36" s="238"/>
      <c r="HR36" s="238"/>
      <c r="HS36" s="238"/>
      <c r="HT36" s="238"/>
      <c r="HU36" s="238"/>
      <c r="HV36" s="238"/>
      <c r="HW36" s="238"/>
      <c r="HX36" s="238"/>
      <c r="HY36" s="238"/>
      <c r="HZ36" s="238"/>
      <c r="IA36" s="238"/>
    </row>
    <row r="37" spans="1:235" ht="30" customHeight="1" x14ac:dyDescent="0.4">
      <c r="A37" s="4"/>
      <c r="B37" s="114" t="s">
        <v>136</v>
      </c>
      <c r="C37" s="382" t="s">
        <v>226</v>
      </c>
      <c r="D37" s="384"/>
      <c r="E37" s="384"/>
      <c r="F37" s="385"/>
      <c r="G37" s="59">
        <f t="shared" si="129"/>
        <v>12</v>
      </c>
      <c r="H37" s="36">
        <f t="shared" si="129"/>
        <v>1</v>
      </c>
      <c r="I37" s="95">
        <f>COUNTIF(P22:IA22,"N")</f>
        <v>0</v>
      </c>
      <c r="J37" s="52">
        <f>COUNTIF(P22:IA22,"Y")</f>
        <v>12</v>
      </c>
      <c r="K37" s="46">
        <f>COUNTIF(P22:IA22,"NA")</f>
        <v>0</v>
      </c>
      <c r="M37" s="32" t="s">
        <v>46</v>
      </c>
      <c r="N37" s="20"/>
      <c r="O37" s="33"/>
      <c r="P37" s="372" t="s">
        <v>288</v>
      </c>
      <c r="Q37" s="372" t="s">
        <v>288</v>
      </c>
      <c r="R37" s="372" t="s">
        <v>288</v>
      </c>
      <c r="S37" s="372" t="s">
        <v>288</v>
      </c>
      <c r="T37" s="372" t="s">
        <v>288</v>
      </c>
      <c r="U37" s="372" t="s">
        <v>288</v>
      </c>
      <c r="V37" s="372" t="s">
        <v>288</v>
      </c>
      <c r="W37" s="372" t="s">
        <v>288</v>
      </c>
      <c r="X37" s="372" t="s">
        <v>288</v>
      </c>
      <c r="Y37" s="372" t="s">
        <v>288</v>
      </c>
      <c r="Z37" s="372" t="s">
        <v>288</v>
      </c>
      <c r="AA37" s="372" t="s">
        <v>288</v>
      </c>
      <c r="AB37" s="372"/>
      <c r="AC37" s="372"/>
      <c r="AD37" s="372"/>
      <c r="AE37" s="372"/>
      <c r="AF37" s="372"/>
      <c r="AG37" s="372"/>
      <c r="AH37" s="372"/>
      <c r="AI37" s="372"/>
      <c r="AJ37" s="372"/>
      <c r="AK37" s="372"/>
      <c r="AL37" s="372"/>
      <c r="AM37" s="372"/>
      <c r="AN37" s="372"/>
      <c r="AO37" s="372"/>
      <c r="AP37" s="372"/>
      <c r="AQ37" s="372"/>
      <c r="AR37" s="372"/>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8"/>
      <c r="CL37" s="358"/>
      <c r="CM37" s="358"/>
      <c r="CN37" s="358"/>
      <c r="CO37" s="358"/>
      <c r="CP37" s="358"/>
      <c r="CQ37" s="358"/>
      <c r="CR37" s="358"/>
      <c r="CS37" s="358"/>
      <c r="CT37" s="358"/>
      <c r="CU37" s="358"/>
      <c r="CV37" s="358"/>
      <c r="CW37" s="358"/>
      <c r="CX37" s="358"/>
      <c r="CY37" s="358"/>
      <c r="CZ37" s="358"/>
      <c r="DA37" s="358"/>
      <c r="DB37" s="358"/>
      <c r="DC37" s="358"/>
      <c r="DD37" s="358"/>
      <c r="DE37" s="358"/>
      <c r="DF37" s="358"/>
      <c r="DG37" s="358"/>
      <c r="DH37" s="358"/>
      <c r="DI37" s="358"/>
      <c r="DJ37" s="358"/>
      <c r="DK37" s="358"/>
      <c r="DL37" s="358"/>
      <c r="DM37" s="358"/>
      <c r="DN37" s="358"/>
      <c r="DO37" s="358"/>
      <c r="DP37" s="358"/>
      <c r="DQ37" s="358"/>
      <c r="DR37" s="358"/>
      <c r="DS37" s="358"/>
      <c r="DT37" s="358"/>
      <c r="DU37" s="358"/>
      <c r="DV37" s="358"/>
      <c r="DW37" s="358"/>
      <c r="DX37" s="358"/>
      <c r="DY37" s="358"/>
      <c r="DZ37" s="358"/>
      <c r="EA37" s="358"/>
      <c r="EB37" s="358"/>
      <c r="EC37" s="358"/>
      <c r="ED37" s="358"/>
      <c r="EE37" s="358"/>
      <c r="EF37" s="358"/>
      <c r="EG37" s="358"/>
      <c r="EH37" s="358"/>
      <c r="EI37" s="358"/>
      <c r="EJ37" s="358"/>
      <c r="EK37" s="358"/>
      <c r="EL37" s="358"/>
      <c r="EM37" s="358"/>
      <c r="EN37" s="358"/>
      <c r="EO37" s="358"/>
      <c r="EP37" s="358"/>
      <c r="EQ37" s="358"/>
      <c r="ER37" s="358"/>
      <c r="ES37" s="358"/>
      <c r="ET37" s="358"/>
      <c r="EU37" s="358"/>
      <c r="EV37" s="358"/>
      <c r="EW37" s="358"/>
      <c r="EX37" s="358"/>
      <c r="EY37" s="358"/>
      <c r="EZ37" s="358"/>
      <c r="FA37" s="358"/>
      <c r="FB37" s="358"/>
      <c r="FC37" s="358"/>
      <c r="FD37" s="358"/>
      <c r="FE37" s="358"/>
      <c r="FF37" s="358"/>
      <c r="FG37" s="358"/>
      <c r="FH37" s="358"/>
      <c r="FI37" s="358"/>
      <c r="FJ37" s="358"/>
      <c r="FK37" s="358"/>
      <c r="FL37" s="358"/>
      <c r="FM37" s="358"/>
      <c r="FN37" s="358"/>
      <c r="FO37" s="358"/>
      <c r="FP37" s="358"/>
      <c r="FQ37" s="358"/>
      <c r="FR37" s="358"/>
      <c r="FS37" s="358"/>
      <c r="FT37" s="358"/>
      <c r="FU37" s="358"/>
      <c r="FV37" s="358"/>
      <c r="FW37" s="358"/>
      <c r="FX37" s="358"/>
      <c r="FY37" s="358"/>
      <c r="FZ37" s="358"/>
      <c r="GA37" s="358"/>
      <c r="GB37" s="358"/>
      <c r="GC37" s="358"/>
      <c r="GD37" s="358"/>
      <c r="GE37" s="358"/>
      <c r="GF37" s="358"/>
      <c r="GG37" s="358"/>
      <c r="GH37" s="358"/>
      <c r="GI37" s="358"/>
      <c r="GJ37" s="358"/>
      <c r="GK37" s="358"/>
      <c r="GL37" s="358"/>
      <c r="GM37" s="358"/>
      <c r="GN37" s="358"/>
      <c r="GO37" s="358"/>
      <c r="GP37" s="358"/>
      <c r="GQ37" s="358"/>
      <c r="GR37" s="358"/>
      <c r="GS37" s="358"/>
      <c r="GT37" s="358"/>
      <c r="GU37" s="358"/>
      <c r="GV37" s="358"/>
      <c r="GW37" s="358"/>
      <c r="GX37" s="358"/>
      <c r="GY37" s="358"/>
      <c r="GZ37" s="358"/>
      <c r="HA37" s="358"/>
      <c r="HB37" s="358"/>
      <c r="HC37" s="358"/>
      <c r="HD37" s="358"/>
      <c r="HE37" s="358"/>
      <c r="HF37" s="358"/>
      <c r="HG37" s="358"/>
      <c r="HH37" s="358"/>
      <c r="HI37" s="358"/>
      <c r="HJ37" s="358"/>
      <c r="HK37" s="358"/>
      <c r="HL37" s="358"/>
      <c r="HM37" s="358"/>
      <c r="HN37" s="358"/>
      <c r="HO37" s="358"/>
      <c r="HP37" s="358"/>
      <c r="HQ37" s="358"/>
      <c r="HR37" s="358"/>
      <c r="HS37" s="358"/>
      <c r="HT37" s="358"/>
      <c r="HU37" s="358"/>
      <c r="HV37" s="358"/>
      <c r="HW37" s="358"/>
      <c r="HX37" s="358"/>
      <c r="HY37" s="358"/>
      <c r="HZ37" s="358"/>
      <c r="IA37" s="358"/>
    </row>
    <row r="38" spans="1:235" ht="27.75" customHeight="1" x14ac:dyDescent="0.4">
      <c r="A38" s="4"/>
      <c r="B38" s="114" t="s">
        <v>137</v>
      </c>
      <c r="C38" s="382" t="s">
        <v>227</v>
      </c>
      <c r="D38" s="384"/>
      <c r="E38" s="384"/>
      <c r="F38" s="385"/>
      <c r="G38" s="59">
        <f t="shared" si="129"/>
        <v>12</v>
      </c>
      <c r="H38" s="36">
        <f t="shared" si="129"/>
        <v>1</v>
      </c>
      <c r="I38" s="95">
        <f>COUNTIF(P23:IA23,"N")</f>
        <v>0</v>
      </c>
      <c r="J38" s="52">
        <f>COUNTIF(P23:IA23,"Y")</f>
        <v>12</v>
      </c>
      <c r="K38" s="46">
        <f>COUNTIF(P23:IA23,"NA")</f>
        <v>0</v>
      </c>
      <c r="M38" s="50" t="s">
        <v>27</v>
      </c>
      <c r="N38" s="20">
        <f>COUNTA(P37:IA37)</f>
        <v>12</v>
      </c>
      <c r="O38" s="33">
        <f>COUNTIF(P37:IA37,"Y")/(COUNTIF(P37:IA37,"Y")+COUNTIF(P37:IA37,"N"))</f>
        <v>1</v>
      </c>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c r="EO38" s="359"/>
      <c r="EP38" s="359"/>
      <c r="EQ38" s="359"/>
      <c r="ER38" s="359"/>
      <c r="ES38" s="359"/>
      <c r="ET38" s="359"/>
      <c r="EU38" s="359"/>
      <c r="EV38" s="359"/>
      <c r="EW38" s="359"/>
      <c r="EX38" s="359"/>
      <c r="EY38" s="359"/>
      <c r="EZ38" s="359"/>
      <c r="FA38" s="359"/>
      <c r="FB38" s="359"/>
      <c r="FC38" s="359"/>
      <c r="FD38" s="359"/>
      <c r="FE38" s="359"/>
      <c r="FF38" s="359"/>
      <c r="FG38" s="359"/>
      <c r="FH38" s="359"/>
      <c r="FI38" s="359"/>
      <c r="FJ38" s="359"/>
      <c r="FK38" s="359"/>
      <c r="FL38" s="359"/>
      <c r="FM38" s="359"/>
      <c r="FN38" s="359"/>
      <c r="FO38" s="359"/>
      <c r="FP38" s="359"/>
      <c r="FQ38" s="359"/>
      <c r="FR38" s="359"/>
      <c r="FS38" s="359"/>
      <c r="FT38" s="359"/>
      <c r="FU38" s="359"/>
      <c r="FV38" s="359"/>
      <c r="FW38" s="359"/>
      <c r="FX38" s="359"/>
      <c r="FY38" s="359"/>
      <c r="FZ38" s="359"/>
      <c r="GA38" s="359"/>
      <c r="GB38" s="359"/>
      <c r="GC38" s="359"/>
      <c r="GD38" s="359"/>
      <c r="GE38" s="359"/>
      <c r="GF38" s="359"/>
      <c r="GG38" s="359"/>
      <c r="GH38" s="359"/>
      <c r="GI38" s="359"/>
      <c r="GJ38" s="359"/>
      <c r="GK38" s="359"/>
      <c r="GL38" s="359"/>
      <c r="GM38" s="359"/>
      <c r="GN38" s="359"/>
      <c r="GO38" s="359"/>
      <c r="GP38" s="359"/>
      <c r="GQ38" s="359"/>
      <c r="GR38" s="359"/>
      <c r="GS38" s="359"/>
      <c r="GT38" s="359"/>
      <c r="GU38" s="359"/>
      <c r="GV38" s="359"/>
      <c r="GW38" s="359"/>
      <c r="GX38" s="359"/>
      <c r="GY38" s="359"/>
      <c r="GZ38" s="359"/>
      <c r="HA38" s="359"/>
      <c r="HB38" s="359"/>
      <c r="HC38" s="359"/>
      <c r="HD38" s="359"/>
      <c r="HE38" s="359"/>
      <c r="HF38" s="359"/>
      <c r="HG38" s="359"/>
      <c r="HH38" s="359"/>
      <c r="HI38" s="359"/>
      <c r="HJ38" s="359"/>
      <c r="HK38" s="359"/>
      <c r="HL38" s="359"/>
      <c r="HM38" s="359"/>
      <c r="HN38" s="359"/>
      <c r="HO38" s="359"/>
      <c r="HP38" s="359"/>
      <c r="HQ38" s="359"/>
      <c r="HR38" s="359"/>
      <c r="HS38" s="359"/>
      <c r="HT38" s="359"/>
      <c r="HU38" s="359"/>
      <c r="HV38" s="359"/>
      <c r="HW38" s="359"/>
      <c r="HX38" s="359"/>
      <c r="HY38" s="359"/>
      <c r="HZ38" s="359"/>
      <c r="IA38" s="359"/>
    </row>
    <row r="39" spans="1:235" ht="43.5" customHeight="1" thickBot="1" x14ac:dyDescent="0.45">
      <c r="A39" s="4"/>
      <c r="B39" s="219" t="s">
        <v>228</v>
      </c>
      <c r="C39" s="382" t="s">
        <v>229</v>
      </c>
      <c r="D39" s="384"/>
      <c r="E39" s="384"/>
      <c r="F39" s="385"/>
      <c r="G39" s="60">
        <f t="shared" si="129"/>
        <v>12</v>
      </c>
      <c r="H39" s="101">
        <f t="shared" si="129"/>
        <v>0.54545454545454541</v>
      </c>
      <c r="I39" s="129">
        <f>COUNTIF(P24:IA24,"N")</f>
        <v>5</v>
      </c>
      <c r="J39" s="130">
        <f>COUNTIF(P24:IA24,"Y")</f>
        <v>6</v>
      </c>
      <c r="K39" s="47">
        <f>COUNTIF(P24:IA24,"NA")</f>
        <v>1</v>
      </c>
      <c r="M39" s="230" t="s">
        <v>28</v>
      </c>
      <c r="N39" s="231">
        <f t="shared" ref="N39:N43" si="130">COUNTA($P39:$IA39)</f>
        <v>12</v>
      </c>
      <c r="O39" s="232">
        <f t="shared" ref="O39:O44" si="131">COUNTIF($P39:$IA39,"Y")/(COUNTIF($P39:$IA39,"Y")+COUNTIF($P39:$IA39,"N"))</f>
        <v>0.91666666666666663</v>
      </c>
      <c r="P39" s="117" t="s">
        <v>288</v>
      </c>
      <c r="Q39" s="117" t="s">
        <v>288</v>
      </c>
      <c r="R39" s="117" t="s">
        <v>288</v>
      </c>
      <c r="S39" s="117" t="s">
        <v>287</v>
      </c>
      <c r="T39" s="117" t="s">
        <v>288</v>
      </c>
      <c r="U39" s="117" t="s">
        <v>288</v>
      </c>
      <c r="V39" s="117" t="s">
        <v>288</v>
      </c>
      <c r="W39" s="117" t="s">
        <v>288</v>
      </c>
      <c r="X39" s="117" t="s">
        <v>288</v>
      </c>
      <c r="Y39" s="117" t="s">
        <v>288</v>
      </c>
      <c r="Z39" s="117" t="s">
        <v>288</v>
      </c>
      <c r="AA39" s="117" t="s">
        <v>288</v>
      </c>
      <c r="AB39" s="117"/>
      <c r="AC39" s="117"/>
      <c r="AD39" s="117"/>
      <c r="AE39" s="117"/>
      <c r="AF39" s="117"/>
      <c r="AG39" s="117"/>
      <c r="AH39" s="117"/>
      <c r="AI39" s="117"/>
      <c r="AJ39" s="117"/>
      <c r="AK39" s="117"/>
      <c r="AL39" s="117"/>
      <c r="AM39" s="117"/>
      <c r="AN39" s="117"/>
      <c r="AO39" s="117"/>
      <c r="AP39" s="117"/>
      <c r="AQ39" s="117"/>
      <c r="AR39" s="117"/>
      <c r="AS39" s="11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row>
    <row r="40" spans="1:235" ht="27" customHeight="1" x14ac:dyDescent="0.4">
      <c r="C40" s="38"/>
      <c r="D40" s="40"/>
      <c r="E40" s="366" t="s">
        <v>168</v>
      </c>
      <c r="F40" s="366"/>
      <c r="G40" s="35"/>
      <c r="H40" s="128">
        <f>AVERAGE(H36:H39)</f>
        <v>0.88636363636363635</v>
      </c>
      <c r="M40" s="230" t="s">
        <v>29</v>
      </c>
      <c r="N40" s="231">
        <f t="shared" si="130"/>
        <v>12</v>
      </c>
      <c r="O40" s="232">
        <f t="shared" si="131"/>
        <v>0.66666666666666663</v>
      </c>
      <c r="P40" s="117" t="s">
        <v>288</v>
      </c>
      <c r="Q40" s="117" t="s">
        <v>287</v>
      </c>
      <c r="R40" s="117" t="s">
        <v>288</v>
      </c>
      <c r="S40" s="117" t="s">
        <v>287</v>
      </c>
      <c r="T40" s="117" t="s">
        <v>288</v>
      </c>
      <c r="U40" s="117" t="s">
        <v>287</v>
      </c>
      <c r="V40" s="117" t="s">
        <v>288</v>
      </c>
      <c r="W40" s="117" t="s">
        <v>288</v>
      </c>
      <c r="X40" s="117" t="s">
        <v>287</v>
      </c>
      <c r="Y40" s="117" t="s">
        <v>288</v>
      </c>
      <c r="Z40" s="117" t="s">
        <v>288</v>
      </c>
      <c r="AA40" s="117" t="s">
        <v>288</v>
      </c>
      <c r="AB40" s="117"/>
      <c r="AC40" s="117"/>
      <c r="AD40" s="117"/>
      <c r="AE40" s="117"/>
      <c r="AF40" s="117"/>
      <c r="AG40" s="117"/>
      <c r="AH40" s="117"/>
      <c r="AI40" s="117"/>
      <c r="AJ40" s="117"/>
      <c r="AK40" s="117"/>
      <c r="AL40" s="117"/>
      <c r="AM40" s="117"/>
      <c r="AN40" s="117"/>
      <c r="AO40" s="117"/>
      <c r="AP40" s="117"/>
      <c r="AQ40" s="117"/>
      <c r="AR40" s="117"/>
      <c r="AS40" s="117"/>
      <c r="AT40" s="11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row>
    <row r="41" spans="1:235" ht="21" customHeight="1" x14ac:dyDescent="0.35">
      <c r="M41" s="230" t="s">
        <v>21</v>
      </c>
      <c r="N41" s="231">
        <f t="shared" si="130"/>
        <v>12</v>
      </c>
      <c r="O41" s="232">
        <f t="shared" si="131"/>
        <v>1</v>
      </c>
      <c r="P41" s="37" t="s">
        <v>288</v>
      </c>
      <c r="Q41" s="37" t="s">
        <v>288</v>
      </c>
      <c r="R41" s="37" t="s">
        <v>288</v>
      </c>
      <c r="S41" s="37" t="s">
        <v>102</v>
      </c>
      <c r="T41" s="37" t="s">
        <v>288</v>
      </c>
      <c r="U41" s="37" t="s">
        <v>288</v>
      </c>
      <c r="V41" s="37" t="s">
        <v>288</v>
      </c>
      <c r="W41" s="37" t="s">
        <v>288</v>
      </c>
      <c r="X41" s="37" t="s">
        <v>288</v>
      </c>
      <c r="Y41" s="37" t="s">
        <v>288</v>
      </c>
      <c r="Z41" s="37" t="s">
        <v>102</v>
      </c>
      <c r="AA41" s="37" t="s">
        <v>102</v>
      </c>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row>
    <row r="42" spans="1:235" ht="18" customHeight="1" x14ac:dyDescent="0.4">
      <c r="A42" s="8" t="s">
        <v>19</v>
      </c>
      <c r="B42" s="13" t="s">
        <v>20</v>
      </c>
      <c r="C42" s="13"/>
      <c r="M42" s="50" t="s">
        <v>22</v>
      </c>
      <c r="N42" s="20">
        <f t="shared" si="130"/>
        <v>12</v>
      </c>
      <c r="O42" s="33">
        <f t="shared" si="131"/>
        <v>0.83333333333333337</v>
      </c>
      <c r="P42" s="37" t="s">
        <v>288</v>
      </c>
      <c r="Q42" s="37" t="s">
        <v>288</v>
      </c>
      <c r="R42" s="37" t="s">
        <v>287</v>
      </c>
      <c r="S42" s="37" t="s">
        <v>288</v>
      </c>
      <c r="T42" s="37" t="s">
        <v>288</v>
      </c>
      <c r="U42" s="37" t="s">
        <v>288</v>
      </c>
      <c r="V42" s="37" t="s">
        <v>288</v>
      </c>
      <c r="W42" s="37" t="s">
        <v>287</v>
      </c>
      <c r="X42" s="37" t="s">
        <v>288</v>
      </c>
      <c r="Y42" s="37" t="s">
        <v>288</v>
      </c>
      <c r="Z42" s="37" t="s">
        <v>288</v>
      </c>
      <c r="AA42" s="37" t="s">
        <v>288</v>
      </c>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row>
    <row r="43" spans="1:235" ht="18" customHeight="1" thickBot="1" x14ac:dyDescent="0.45">
      <c r="A43" s="4"/>
      <c r="B43" s="2"/>
      <c r="C43" s="2"/>
      <c r="D43" s="5"/>
      <c r="G43" s="43" t="s">
        <v>0</v>
      </c>
      <c r="H43" s="43" t="s">
        <v>51</v>
      </c>
      <c r="I43" s="43" t="s">
        <v>153</v>
      </c>
      <c r="J43" s="43" t="s">
        <v>152</v>
      </c>
      <c r="K43" s="43" t="s">
        <v>102</v>
      </c>
      <c r="M43" s="50" t="s">
        <v>23</v>
      </c>
      <c r="N43" s="20">
        <f t="shared" si="130"/>
        <v>12</v>
      </c>
      <c r="O43" s="33">
        <f t="shared" si="131"/>
        <v>0.9</v>
      </c>
      <c r="P43" s="37" t="s">
        <v>288</v>
      </c>
      <c r="Q43" s="37" t="s">
        <v>287</v>
      </c>
      <c r="R43" s="37" t="s">
        <v>288</v>
      </c>
      <c r="S43" s="37" t="s">
        <v>288</v>
      </c>
      <c r="T43" s="37" t="s">
        <v>288</v>
      </c>
      <c r="U43" s="37" t="s">
        <v>102</v>
      </c>
      <c r="V43" s="37" t="s">
        <v>288</v>
      </c>
      <c r="W43" s="37" t="s">
        <v>102</v>
      </c>
      <c r="X43" s="37" t="s">
        <v>288</v>
      </c>
      <c r="Y43" s="37" t="s">
        <v>288</v>
      </c>
      <c r="Z43" s="37" t="s">
        <v>288</v>
      </c>
      <c r="AA43" s="37" t="s">
        <v>288</v>
      </c>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row>
    <row r="44" spans="1:235" ht="27" customHeight="1" x14ac:dyDescent="0.4">
      <c r="A44" s="4"/>
      <c r="B44" s="114" t="s">
        <v>135</v>
      </c>
      <c r="C44" s="382" t="s">
        <v>117</v>
      </c>
      <c r="D44" s="382"/>
      <c r="E44" s="382"/>
      <c r="F44" s="383"/>
      <c r="G44" s="210">
        <f>N26</f>
        <v>12</v>
      </c>
      <c r="H44" s="102">
        <f>O26</f>
        <v>0.8</v>
      </c>
      <c r="I44" s="96">
        <f>COUNTIF(P25:IA25,"N")</f>
        <v>1</v>
      </c>
      <c r="J44" s="211">
        <f>COUNTIF(P25:IA25,"Y")</f>
        <v>4</v>
      </c>
      <c r="K44" s="45">
        <f>COUNTIF(P25:IA25,"NA")</f>
        <v>7</v>
      </c>
      <c r="M44" s="230" t="s">
        <v>24</v>
      </c>
      <c r="N44" s="231">
        <f>COUNTA($P44:$IA44)</f>
        <v>12</v>
      </c>
      <c r="O44" s="232">
        <f t="shared" si="131"/>
        <v>0.81818181818181823</v>
      </c>
      <c r="P44" s="37" t="s">
        <v>288</v>
      </c>
      <c r="Q44" s="37" t="s">
        <v>288</v>
      </c>
      <c r="R44" s="37" t="s">
        <v>288</v>
      </c>
      <c r="S44" s="37" t="s">
        <v>288</v>
      </c>
      <c r="T44" s="37" t="s">
        <v>288</v>
      </c>
      <c r="U44" s="37" t="s">
        <v>287</v>
      </c>
      <c r="V44" s="37" t="s">
        <v>288</v>
      </c>
      <c r="W44" s="37" t="s">
        <v>287</v>
      </c>
      <c r="X44" s="37" t="s">
        <v>288</v>
      </c>
      <c r="Y44" s="37" t="s">
        <v>288</v>
      </c>
      <c r="Z44" s="37" t="s">
        <v>102</v>
      </c>
      <c r="AA44" s="37" t="s">
        <v>288</v>
      </c>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row>
    <row r="45" spans="1:235" ht="30.75" customHeight="1" thickBot="1" x14ac:dyDescent="0.45">
      <c r="A45" s="4"/>
      <c r="B45" s="114" t="s">
        <v>136</v>
      </c>
      <c r="C45" s="382" t="s">
        <v>118</v>
      </c>
      <c r="D45" s="382"/>
      <c r="E45" s="382"/>
      <c r="F45" s="383"/>
      <c r="G45" s="212">
        <f>N27</f>
        <v>12</v>
      </c>
      <c r="H45" s="103">
        <f>O27</f>
        <v>1</v>
      </c>
      <c r="I45" s="213">
        <f>COUNTIF(P27:IA27,"N")</f>
        <v>0</v>
      </c>
      <c r="J45" s="133">
        <f>COUNTIF(P27:IA27,"Y")</f>
        <v>4</v>
      </c>
      <c r="K45" s="47">
        <f>COUNTIF(P27:IA27,"NA")</f>
        <v>8</v>
      </c>
      <c r="M45" s="25" t="s">
        <v>250</v>
      </c>
      <c r="N45" s="26"/>
      <c r="O45" s="27"/>
      <c r="P45" s="358" t="s">
        <v>288</v>
      </c>
      <c r="Q45" s="358" t="s">
        <v>288</v>
      </c>
      <c r="R45" s="358" t="s">
        <v>288</v>
      </c>
      <c r="S45" s="358" t="s">
        <v>288</v>
      </c>
      <c r="T45" s="358" t="s">
        <v>288</v>
      </c>
      <c r="U45" s="358" t="s">
        <v>288</v>
      </c>
      <c r="V45" s="358" t="s">
        <v>288</v>
      </c>
      <c r="W45" s="358" t="s">
        <v>288</v>
      </c>
      <c r="X45" s="358" t="s">
        <v>288</v>
      </c>
      <c r="Y45" s="358" t="s">
        <v>288</v>
      </c>
      <c r="Z45" s="358" t="s">
        <v>288</v>
      </c>
      <c r="AA45" s="358" t="s">
        <v>288</v>
      </c>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8"/>
      <c r="BH45" s="358"/>
      <c r="BI45" s="358"/>
      <c r="BJ45" s="358"/>
      <c r="BK45" s="358"/>
      <c r="BL45" s="358"/>
      <c r="BM45" s="358"/>
      <c r="BN45" s="358"/>
      <c r="BO45" s="358"/>
      <c r="BP45" s="358"/>
      <c r="BQ45" s="358"/>
      <c r="BR45" s="358"/>
      <c r="BS45" s="358"/>
      <c r="BT45" s="358"/>
      <c r="BU45" s="358"/>
      <c r="BV45" s="358"/>
      <c r="BW45" s="358"/>
      <c r="BX45" s="358"/>
      <c r="BY45" s="358"/>
      <c r="BZ45" s="358"/>
      <c r="CA45" s="358"/>
      <c r="CB45" s="358"/>
      <c r="CC45" s="358"/>
      <c r="CD45" s="358"/>
      <c r="CE45" s="358"/>
      <c r="CF45" s="358"/>
      <c r="CG45" s="358"/>
      <c r="CH45" s="358"/>
      <c r="CI45" s="358"/>
      <c r="CJ45" s="358"/>
      <c r="CK45" s="358"/>
      <c r="CL45" s="358"/>
      <c r="CM45" s="358"/>
      <c r="CN45" s="358"/>
      <c r="CO45" s="358"/>
      <c r="CP45" s="358"/>
      <c r="CQ45" s="358"/>
      <c r="CR45" s="358"/>
      <c r="CS45" s="358"/>
      <c r="CT45" s="358"/>
      <c r="CU45" s="358"/>
      <c r="CV45" s="358"/>
      <c r="CW45" s="358"/>
      <c r="CX45" s="358"/>
      <c r="CY45" s="358"/>
      <c r="CZ45" s="358"/>
      <c r="DA45" s="358"/>
      <c r="DB45" s="358"/>
      <c r="DC45" s="358"/>
      <c r="DD45" s="358"/>
      <c r="DE45" s="358"/>
      <c r="DF45" s="358"/>
      <c r="DG45" s="358"/>
      <c r="DH45" s="358"/>
      <c r="DI45" s="358"/>
      <c r="DJ45" s="358"/>
      <c r="DK45" s="358"/>
      <c r="DL45" s="358"/>
      <c r="DM45" s="358"/>
      <c r="DN45" s="358"/>
      <c r="DO45" s="358"/>
      <c r="DP45" s="358"/>
      <c r="DQ45" s="358"/>
      <c r="DR45" s="358"/>
      <c r="DS45" s="358"/>
      <c r="DT45" s="358"/>
      <c r="DU45" s="358"/>
      <c r="DV45" s="358"/>
      <c r="DW45" s="358"/>
      <c r="DX45" s="358"/>
      <c r="DY45" s="358"/>
      <c r="DZ45" s="358"/>
      <c r="EA45" s="358"/>
      <c r="EB45" s="358"/>
      <c r="EC45" s="358"/>
      <c r="ED45" s="358"/>
      <c r="EE45" s="358"/>
      <c r="EF45" s="358"/>
      <c r="EG45" s="358"/>
      <c r="EH45" s="358"/>
      <c r="EI45" s="358"/>
      <c r="EJ45" s="358"/>
      <c r="EK45" s="358"/>
      <c r="EL45" s="358"/>
      <c r="EM45" s="358"/>
      <c r="EN45" s="358"/>
      <c r="EO45" s="358"/>
      <c r="EP45" s="358"/>
      <c r="EQ45" s="358"/>
      <c r="ER45" s="358"/>
      <c r="ES45" s="358"/>
      <c r="ET45" s="358"/>
      <c r="EU45" s="358"/>
      <c r="EV45" s="358"/>
      <c r="EW45" s="358"/>
      <c r="EX45" s="358"/>
      <c r="EY45" s="358"/>
      <c r="EZ45" s="358"/>
      <c r="FA45" s="358"/>
      <c r="FB45" s="358"/>
      <c r="FC45" s="358"/>
      <c r="FD45" s="358"/>
      <c r="FE45" s="358"/>
      <c r="FF45" s="358"/>
      <c r="FG45" s="358"/>
      <c r="FH45" s="358"/>
      <c r="FI45" s="358"/>
      <c r="FJ45" s="358"/>
      <c r="FK45" s="358"/>
      <c r="FL45" s="358"/>
      <c r="FM45" s="358"/>
      <c r="FN45" s="358"/>
      <c r="FO45" s="358"/>
      <c r="FP45" s="358"/>
      <c r="FQ45" s="358"/>
      <c r="FR45" s="358"/>
      <c r="FS45" s="358"/>
      <c r="FT45" s="358"/>
      <c r="FU45" s="358"/>
      <c r="FV45" s="358"/>
      <c r="FW45" s="358"/>
      <c r="FX45" s="358"/>
      <c r="FY45" s="358"/>
      <c r="FZ45" s="358"/>
      <c r="GA45" s="358"/>
      <c r="GB45" s="358"/>
      <c r="GC45" s="358"/>
      <c r="GD45" s="358"/>
      <c r="GE45" s="358"/>
      <c r="GF45" s="358"/>
      <c r="GG45" s="358"/>
      <c r="GH45" s="358"/>
      <c r="GI45" s="358"/>
      <c r="GJ45" s="358"/>
      <c r="GK45" s="358"/>
      <c r="GL45" s="358"/>
      <c r="GM45" s="358"/>
      <c r="GN45" s="358"/>
      <c r="GO45" s="358"/>
      <c r="GP45" s="358"/>
      <c r="GQ45" s="358"/>
      <c r="GR45" s="358"/>
      <c r="GS45" s="358"/>
      <c r="GT45" s="358"/>
      <c r="GU45" s="358"/>
      <c r="GV45" s="358"/>
      <c r="GW45" s="358"/>
      <c r="GX45" s="358"/>
      <c r="GY45" s="358"/>
      <c r="GZ45" s="358"/>
      <c r="HA45" s="358"/>
      <c r="HB45" s="358"/>
      <c r="HC45" s="358"/>
      <c r="HD45" s="358"/>
      <c r="HE45" s="358"/>
      <c r="HF45" s="358"/>
      <c r="HG45" s="358"/>
      <c r="HH45" s="358"/>
      <c r="HI45" s="358"/>
      <c r="HJ45" s="358"/>
      <c r="HK45" s="358"/>
      <c r="HL45" s="358"/>
      <c r="HM45" s="358"/>
      <c r="HN45" s="358"/>
      <c r="HO45" s="358"/>
      <c r="HP45" s="358"/>
      <c r="HQ45" s="358"/>
      <c r="HR45" s="358"/>
      <c r="HS45" s="358"/>
      <c r="HT45" s="358"/>
      <c r="HU45" s="358"/>
      <c r="HV45" s="358"/>
      <c r="HW45" s="358"/>
      <c r="HX45" s="358"/>
      <c r="HY45" s="358"/>
      <c r="HZ45" s="358"/>
      <c r="IA45" s="358"/>
    </row>
    <row r="46" spans="1:235" ht="18" customHeight="1" x14ac:dyDescent="0.4">
      <c r="E46" s="367" t="s">
        <v>169</v>
      </c>
      <c r="F46" s="367"/>
      <c r="G46" s="78"/>
      <c r="H46" s="131">
        <f>AVERAGE(H44:H45)</f>
        <v>0.9</v>
      </c>
      <c r="M46" s="49" t="s">
        <v>27</v>
      </c>
      <c r="N46" s="26">
        <f>COUNTA(P45:IA45)</f>
        <v>12</v>
      </c>
      <c r="O46" s="27">
        <f>COUNTIF(P45:IA45,"Y")/(COUNTIF(P45:IA45,"Y")+COUNTIF(P45:IA45,"N"))</f>
        <v>1</v>
      </c>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59"/>
      <c r="BS46" s="359"/>
      <c r="BT46" s="359"/>
      <c r="BU46" s="359"/>
      <c r="BV46" s="359"/>
      <c r="BW46" s="359"/>
      <c r="BX46" s="359"/>
      <c r="BY46" s="359"/>
      <c r="BZ46" s="359"/>
      <c r="CA46" s="359"/>
      <c r="CB46" s="359"/>
      <c r="CC46" s="359"/>
      <c r="CD46" s="359"/>
      <c r="CE46" s="359"/>
      <c r="CF46" s="359"/>
      <c r="CG46" s="359"/>
      <c r="CH46" s="359"/>
      <c r="CI46" s="359"/>
      <c r="CJ46" s="359"/>
      <c r="CK46" s="359"/>
      <c r="CL46" s="359"/>
      <c r="CM46" s="359"/>
      <c r="CN46" s="359"/>
      <c r="CO46" s="359"/>
      <c r="CP46" s="359"/>
      <c r="CQ46" s="359"/>
      <c r="CR46" s="359"/>
      <c r="CS46" s="359"/>
      <c r="CT46" s="359"/>
      <c r="CU46" s="359"/>
      <c r="CV46" s="359"/>
      <c r="CW46" s="359"/>
      <c r="CX46" s="359"/>
      <c r="CY46" s="359"/>
      <c r="CZ46" s="359"/>
      <c r="DA46" s="359"/>
      <c r="DB46" s="359"/>
      <c r="DC46" s="359"/>
      <c r="DD46" s="359"/>
      <c r="DE46" s="359"/>
      <c r="DF46" s="359"/>
      <c r="DG46" s="359"/>
      <c r="DH46" s="359"/>
      <c r="DI46" s="359"/>
      <c r="DJ46" s="359"/>
      <c r="DK46" s="359"/>
      <c r="DL46" s="359"/>
      <c r="DM46" s="359"/>
      <c r="DN46" s="359"/>
      <c r="DO46" s="359"/>
      <c r="DP46" s="359"/>
      <c r="DQ46" s="359"/>
      <c r="DR46" s="359"/>
      <c r="DS46" s="359"/>
      <c r="DT46" s="359"/>
      <c r="DU46" s="359"/>
      <c r="DV46" s="359"/>
      <c r="DW46" s="359"/>
      <c r="DX46" s="359"/>
      <c r="DY46" s="359"/>
      <c r="DZ46" s="359"/>
      <c r="EA46" s="359"/>
      <c r="EB46" s="359"/>
      <c r="EC46" s="359"/>
      <c r="ED46" s="359"/>
      <c r="EE46" s="359"/>
      <c r="EF46" s="359"/>
      <c r="EG46" s="359"/>
      <c r="EH46" s="359"/>
      <c r="EI46" s="359"/>
      <c r="EJ46" s="359"/>
      <c r="EK46" s="359"/>
      <c r="EL46" s="359"/>
      <c r="EM46" s="359"/>
      <c r="EN46" s="359"/>
      <c r="EO46" s="359"/>
      <c r="EP46" s="359"/>
      <c r="EQ46" s="359"/>
      <c r="ER46" s="359"/>
      <c r="ES46" s="359"/>
      <c r="ET46" s="359"/>
      <c r="EU46" s="359"/>
      <c r="EV46" s="359"/>
      <c r="EW46" s="359"/>
      <c r="EX46" s="359"/>
      <c r="EY46" s="359"/>
      <c r="EZ46" s="359"/>
      <c r="FA46" s="359"/>
      <c r="FB46" s="359"/>
      <c r="FC46" s="359"/>
      <c r="FD46" s="359"/>
      <c r="FE46" s="359"/>
      <c r="FF46" s="359"/>
      <c r="FG46" s="359"/>
      <c r="FH46" s="359"/>
      <c r="FI46" s="359"/>
      <c r="FJ46" s="359"/>
      <c r="FK46" s="359"/>
      <c r="FL46" s="359"/>
      <c r="FM46" s="359"/>
      <c r="FN46" s="359"/>
      <c r="FO46" s="359"/>
      <c r="FP46" s="359"/>
      <c r="FQ46" s="359"/>
      <c r="FR46" s="359"/>
      <c r="FS46" s="359"/>
      <c r="FT46" s="359"/>
      <c r="FU46" s="359"/>
      <c r="FV46" s="359"/>
      <c r="FW46" s="359"/>
      <c r="FX46" s="359"/>
      <c r="FY46" s="359"/>
      <c r="FZ46" s="359"/>
      <c r="GA46" s="359"/>
      <c r="GB46" s="359"/>
      <c r="GC46" s="359"/>
      <c r="GD46" s="359"/>
      <c r="GE46" s="359"/>
      <c r="GF46" s="359"/>
      <c r="GG46" s="359"/>
      <c r="GH46" s="359"/>
      <c r="GI46" s="359"/>
      <c r="GJ46" s="359"/>
      <c r="GK46" s="359"/>
      <c r="GL46" s="359"/>
      <c r="GM46" s="359"/>
      <c r="GN46" s="359"/>
      <c r="GO46" s="359"/>
      <c r="GP46" s="359"/>
      <c r="GQ46" s="359"/>
      <c r="GR46" s="359"/>
      <c r="GS46" s="359"/>
      <c r="GT46" s="359"/>
      <c r="GU46" s="359"/>
      <c r="GV46" s="359"/>
      <c r="GW46" s="359"/>
      <c r="GX46" s="359"/>
      <c r="GY46" s="359"/>
      <c r="GZ46" s="359"/>
      <c r="HA46" s="359"/>
      <c r="HB46" s="359"/>
      <c r="HC46" s="359"/>
      <c r="HD46" s="359"/>
      <c r="HE46" s="359"/>
      <c r="HF46" s="359"/>
      <c r="HG46" s="359"/>
      <c r="HH46" s="359"/>
      <c r="HI46" s="359"/>
      <c r="HJ46" s="359"/>
      <c r="HK46" s="359"/>
      <c r="HL46" s="359"/>
      <c r="HM46" s="359"/>
      <c r="HN46" s="359"/>
      <c r="HO46" s="359"/>
      <c r="HP46" s="359"/>
      <c r="HQ46" s="359"/>
      <c r="HR46" s="359"/>
      <c r="HS46" s="359"/>
      <c r="HT46" s="359"/>
      <c r="HU46" s="359"/>
      <c r="HV46" s="359"/>
      <c r="HW46" s="359"/>
      <c r="HX46" s="359"/>
      <c r="HY46" s="359"/>
      <c r="HZ46" s="359"/>
      <c r="IA46" s="359"/>
    </row>
    <row r="47" spans="1:235" ht="18" customHeight="1" x14ac:dyDescent="0.35">
      <c r="M47" s="49" t="s">
        <v>28</v>
      </c>
      <c r="N47" s="26">
        <f t="shared" ref="N47:N53" si="132">COUNTA($P47:$IA47)</f>
        <v>12</v>
      </c>
      <c r="O47" s="27">
        <f t="shared" ref="O47:O53" si="133">COUNTIF($P47:$IA47,"Y")/(COUNTIF($P47:$IA47,"Y")+COUNTIF($P47:$IA47,"N"))</f>
        <v>1</v>
      </c>
      <c r="P47" s="37" t="s">
        <v>288</v>
      </c>
      <c r="Q47" s="37" t="s">
        <v>288</v>
      </c>
      <c r="R47" s="37" t="s">
        <v>288</v>
      </c>
      <c r="S47" s="37" t="s">
        <v>288</v>
      </c>
      <c r="T47" s="37" t="s">
        <v>288</v>
      </c>
      <c r="U47" s="37" t="s">
        <v>288</v>
      </c>
      <c r="V47" s="37" t="s">
        <v>288</v>
      </c>
      <c r="W47" s="37" t="s">
        <v>288</v>
      </c>
      <c r="X47" s="37" t="s">
        <v>288</v>
      </c>
      <c r="Y47" s="37" t="s">
        <v>288</v>
      </c>
      <c r="Z47" s="37" t="s">
        <v>288</v>
      </c>
      <c r="AA47" s="37" t="s">
        <v>288</v>
      </c>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row>
    <row r="48" spans="1:235" ht="18" customHeight="1" x14ac:dyDescent="0.4">
      <c r="A48" s="8" t="s">
        <v>26</v>
      </c>
      <c r="B48" s="13" t="s">
        <v>49</v>
      </c>
      <c r="C48" s="13"/>
      <c r="M48" s="49" t="s">
        <v>29</v>
      </c>
      <c r="N48" s="26">
        <f t="shared" si="132"/>
        <v>12</v>
      </c>
      <c r="O48" s="27">
        <f t="shared" si="133"/>
        <v>1</v>
      </c>
      <c r="P48" s="37" t="s">
        <v>288</v>
      </c>
      <c r="Q48" s="37" t="s">
        <v>288</v>
      </c>
      <c r="R48" s="37" t="s">
        <v>288</v>
      </c>
      <c r="S48" s="37" t="s">
        <v>288</v>
      </c>
      <c r="T48" s="37" t="s">
        <v>288</v>
      </c>
      <c r="U48" s="37" t="s">
        <v>288</v>
      </c>
      <c r="V48" s="37" t="s">
        <v>288</v>
      </c>
      <c r="W48" s="37" t="s">
        <v>288</v>
      </c>
      <c r="X48" s="37" t="s">
        <v>288</v>
      </c>
      <c r="Y48" s="37" t="s">
        <v>288</v>
      </c>
      <c r="Z48" s="37" t="s">
        <v>288</v>
      </c>
      <c r="AA48" s="37" t="s">
        <v>288</v>
      </c>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row>
    <row r="49" spans="1:235" ht="18" customHeight="1" thickBot="1" x14ac:dyDescent="0.4">
      <c r="A49" s="4"/>
      <c r="G49" s="43" t="s">
        <v>0</v>
      </c>
      <c r="H49" s="43" t="s">
        <v>51</v>
      </c>
      <c r="I49" s="43" t="s">
        <v>153</v>
      </c>
      <c r="J49" s="43" t="s">
        <v>152</v>
      </c>
      <c r="K49" s="43" t="s">
        <v>102</v>
      </c>
      <c r="M49" s="49" t="s">
        <v>21</v>
      </c>
      <c r="N49" s="26">
        <f t="shared" si="132"/>
        <v>12</v>
      </c>
      <c r="O49" s="27">
        <f t="shared" si="133"/>
        <v>1</v>
      </c>
      <c r="P49" s="37" t="s">
        <v>102</v>
      </c>
      <c r="Q49" s="37" t="s">
        <v>288</v>
      </c>
      <c r="R49" s="37" t="s">
        <v>288</v>
      </c>
      <c r="S49" s="37" t="s">
        <v>288</v>
      </c>
      <c r="T49" s="37" t="s">
        <v>288</v>
      </c>
      <c r="U49" s="37" t="s">
        <v>102</v>
      </c>
      <c r="V49" s="37" t="s">
        <v>288</v>
      </c>
      <c r="W49" s="37" t="s">
        <v>288</v>
      </c>
      <c r="X49" s="37" t="s">
        <v>288</v>
      </c>
      <c r="Y49" s="37" t="s">
        <v>288</v>
      </c>
      <c r="Z49" s="37" t="s">
        <v>102</v>
      </c>
      <c r="AA49" s="37" t="s">
        <v>102</v>
      </c>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row>
    <row r="50" spans="1:235" ht="18" customHeight="1" x14ac:dyDescent="0.4">
      <c r="A50" s="4"/>
      <c r="B50" s="2" t="s">
        <v>66</v>
      </c>
      <c r="C50" s="2" t="s">
        <v>119</v>
      </c>
      <c r="D50" s="5"/>
      <c r="G50" s="17"/>
      <c r="H50" s="48"/>
      <c r="I50" s="109"/>
      <c r="J50" s="61"/>
      <c r="K50" s="48"/>
      <c r="M50" s="49" t="s">
        <v>22</v>
      </c>
      <c r="N50" s="26">
        <f t="shared" si="132"/>
        <v>12</v>
      </c>
      <c r="O50" s="27">
        <f t="shared" si="133"/>
        <v>1</v>
      </c>
      <c r="P50" s="37" t="s">
        <v>288</v>
      </c>
      <c r="Q50" s="37" t="s">
        <v>288</v>
      </c>
      <c r="R50" s="37" t="s">
        <v>288</v>
      </c>
      <c r="S50" s="37" t="s">
        <v>288</v>
      </c>
      <c r="T50" s="37" t="s">
        <v>288</v>
      </c>
      <c r="U50" s="37" t="s">
        <v>288</v>
      </c>
      <c r="V50" s="37" t="s">
        <v>288</v>
      </c>
      <c r="W50" s="37" t="s">
        <v>288</v>
      </c>
      <c r="X50" s="37" t="s">
        <v>288</v>
      </c>
      <c r="Y50" s="37" t="s">
        <v>288</v>
      </c>
      <c r="Z50" s="37" t="s">
        <v>288</v>
      </c>
      <c r="AA50" s="37" t="s">
        <v>288</v>
      </c>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row>
    <row r="51" spans="1:235" ht="18" customHeight="1" x14ac:dyDescent="0.4">
      <c r="A51" s="4"/>
      <c r="C51" s="5">
        <v>1</v>
      </c>
      <c r="D51" s="38" t="s">
        <v>121</v>
      </c>
      <c r="E51" s="5"/>
      <c r="G51" s="180">
        <f>N29</f>
        <v>12</v>
      </c>
      <c r="H51" s="181">
        <f t="shared" ref="G51:H55" si="134">O29</f>
        <v>1</v>
      </c>
      <c r="I51" s="182">
        <f>COUNTIF(P28:IA28,"N")</f>
        <v>0</v>
      </c>
      <c r="J51" s="183">
        <f>COUNTIF(P28:IA28,"Y")</f>
        <v>12</v>
      </c>
      <c r="K51" s="46">
        <f>COUNTIF(P28:IA28,"NA")</f>
        <v>0</v>
      </c>
      <c r="M51" s="49" t="s">
        <v>23</v>
      </c>
      <c r="N51" s="26">
        <f t="shared" si="132"/>
        <v>12</v>
      </c>
      <c r="O51" s="27">
        <f t="shared" si="133"/>
        <v>0.54545454545454541</v>
      </c>
      <c r="P51" s="37" t="s">
        <v>287</v>
      </c>
      <c r="Q51" s="37" t="s">
        <v>288</v>
      </c>
      <c r="R51" s="37" t="s">
        <v>287</v>
      </c>
      <c r="S51" s="37" t="s">
        <v>288</v>
      </c>
      <c r="T51" s="37" t="s">
        <v>288</v>
      </c>
      <c r="U51" s="37" t="s">
        <v>287</v>
      </c>
      <c r="V51" s="37" t="s">
        <v>288</v>
      </c>
      <c r="W51" s="37" t="s">
        <v>287</v>
      </c>
      <c r="X51" s="37" t="s">
        <v>287</v>
      </c>
      <c r="Y51" s="37" t="s">
        <v>102</v>
      </c>
      <c r="Z51" s="37" t="s">
        <v>288</v>
      </c>
      <c r="AA51" s="37" t="s">
        <v>288</v>
      </c>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row>
    <row r="52" spans="1:235" ht="20.25" customHeight="1" x14ac:dyDescent="0.4">
      <c r="A52" s="4"/>
      <c r="C52" s="5">
        <v>2</v>
      </c>
      <c r="D52" s="38" t="s">
        <v>122</v>
      </c>
      <c r="E52" s="5"/>
      <c r="G52" s="180">
        <f t="shared" si="134"/>
        <v>12</v>
      </c>
      <c r="H52" s="181">
        <f t="shared" si="134"/>
        <v>1</v>
      </c>
      <c r="I52" s="182">
        <f>COUNTIF(P30:IA30,"N")</f>
        <v>0</v>
      </c>
      <c r="J52" s="183">
        <f>COUNTIF(P30:IA30,"Y")</f>
        <v>12</v>
      </c>
      <c r="K52" s="46">
        <f>COUNTIF(P30:IA30,"NA")</f>
        <v>0</v>
      </c>
      <c r="M52" s="49" t="s">
        <v>24</v>
      </c>
      <c r="N52" s="26">
        <f t="shared" si="132"/>
        <v>12</v>
      </c>
      <c r="O52" s="27">
        <f t="shared" si="133"/>
        <v>0.75</v>
      </c>
      <c r="P52" s="37" t="s">
        <v>288</v>
      </c>
      <c r="Q52" s="37" t="s">
        <v>288</v>
      </c>
      <c r="R52" s="37" t="s">
        <v>288</v>
      </c>
      <c r="S52" s="37" t="s">
        <v>288</v>
      </c>
      <c r="T52" s="37" t="s">
        <v>287</v>
      </c>
      <c r="U52" s="37" t="s">
        <v>287</v>
      </c>
      <c r="V52" s="37" t="s">
        <v>288</v>
      </c>
      <c r="W52" s="37" t="s">
        <v>287</v>
      </c>
      <c r="X52" s="37" t="s">
        <v>288</v>
      </c>
      <c r="Y52" s="37" t="s">
        <v>288</v>
      </c>
      <c r="Z52" s="37" t="s">
        <v>288</v>
      </c>
      <c r="AA52" s="37" t="s">
        <v>288</v>
      </c>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row>
    <row r="53" spans="1:235" ht="18" customHeight="1" x14ac:dyDescent="0.4">
      <c r="A53" s="4"/>
      <c r="C53" s="5">
        <v>3</v>
      </c>
      <c r="D53" s="38" t="s">
        <v>123</v>
      </c>
      <c r="E53" s="5"/>
      <c r="G53" s="180">
        <f t="shared" si="134"/>
        <v>12</v>
      </c>
      <c r="H53" s="181">
        <f t="shared" si="134"/>
        <v>1</v>
      </c>
      <c r="I53" s="182">
        <f>COUNTIF(P31:IA31,"N")</f>
        <v>0</v>
      </c>
      <c r="J53" s="183">
        <f>COUNTIF(P31:IA31,"Y")</f>
        <v>12</v>
      </c>
      <c r="K53" s="46">
        <f>COUNTIF(P31:IA31,"NA")</f>
        <v>0</v>
      </c>
      <c r="M53" s="49" t="s">
        <v>25</v>
      </c>
      <c r="N53" s="26">
        <f t="shared" si="132"/>
        <v>12</v>
      </c>
      <c r="O53" s="27">
        <f t="shared" si="133"/>
        <v>0.91666666666666663</v>
      </c>
      <c r="P53" s="37" t="s">
        <v>288</v>
      </c>
      <c r="Q53" s="37" t="s">
        <v>288</v>
      </c>
      <c r="R53" s="37" t="s">
        <v>288</v>
      </c>
      <c r="S53" s="37" t="s">
        <v>287</v>
      </c>
      <c r="T53" s="37" t="s">
        <v>288</v>
      </c>
      <c r="U53" s="37" t="s">
        <v>288</v>
      </c>
      <c r="V53" s="37" t="s">
        <v>288</v>
      </c>
      <c r="W53" s="37" t="s">
        <v>288</v>
      </c>
      <c r="X53" s="37" t="s">
        <v>288</v>
      </c>
      <c r="Y53" s="37" t="s">
        <v>288</v>
      </c>
      <c r="Z53" s="37" t="s">
        <v>288</v>
      </c>
      <c r="AA53" s="37" t="s">
        <v>288</v>
      </c>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row>
    <row r="54" spans="1:235" ht="21.75" customHeight="1" x14ac:dyDescent="0.4">
      <c r="C54" s="5">
        <v>4</v>
      </c>
      <c r="D54" s="38" t="s">
        <v>124</v>
      </c>
      <c r="E54" s="5"/>
      <c r="G54" s="233">
        <f t="shared" si="134"/>
        <v>12</v>
      </c>
      <c r="H54" s="234">
        <f t="shared" si="134"/>
        <v>0.5</v>
      </c>
      <c r="I54" s="235">
        <f>COUNTIF(P32:IA32,"N")</f>
        <v>6</v>
      </c>
      <c r="J54" s="236">
        <f>COUNTIF(P32:IA32,"Y")</f>
        <v>6</v>
      </c>
      <c r="K54" s="112">
        <f>COUNTIF(P32:IA32,"NA")</f>
        <v>0</v>
      </c>
      <c r="M54" s="34" t="s">
        <v>131</v>
      </c>
      <c r="N54" s="19"/>
      <c r="O54" s="35"/>
      <c r="P54" s="358" t="s">
        <v>288</v>
      </c>
      <c r="Q54" s="358" t="s">
        <v>288</v>
      </c>
      <c r="R54" s="358" t="s">
        <v>288</v>
      </c>
      <c r="S54" s="358" t="s">
        <v>288</v>
      </c>
      <c r="T54" s="358" t="s">
        <v>288</v>
      </c>
      <c r="U54" s="358" t="s">
        <v>288</v>
      </c>
      <c r="V54" s="358" t="s">
        <v>288</v>
      </c>
      <c r="W54" s="358" t="s">
        <v>288</v>
      </c>
      <c r="X54" s="358" t="s">
        <v>288</v>
      </c>
      <c r="Y54" s="358" t="s">
        <v>288</v>
      </c>
      <c r="Z54" s="358" t="s">
        <v>288</v>
      </c>
      <c r="AA54" s="358" t="s">
        <v>288</v>
      </c>
      <c r="AB54" s="358"/>
      <c r="AC54" s="358"/>
      <c r="AD54" s="358"/>
      <c r="AE54" s="358"/>
      <c r="AF54" s="358"/>
      <c r="AG54" s="358"/>
      <c r="AH54" s="358"/>
      <c r="AI54" s="358"/>
      <c r="AJ54" s="358"/>
      <c r="AK54" s="358"/>
      <c r="AL54" s="358"/>
      <c r="AM54" s="358"/>
      <c r="AN54" s="358"/>
      <c r="AO54" s="358"/>
      <c r="AP54" s="358"/>
      <c r="AQ54" s="358"/>
      <c r="AR54" s="358"/>
      <c r="AS54" s="358"/>
      <c r="AT54" s="358"/>
      <c r="AU54" s="358"/>
      <c r="AV54" s="358"/>
      <c r="AW54" s="358"/>
      <c r="AX54" s="358"/>
      <c r="AY54" s="358"/>
      <c r="AZ54" s="358"/>
      <c r="BA54" s="358"/>
      <c r="BB54" s="358"/>
      <c r="BC54" s="358"/>
      <c r="BD54" s="358"/>
      <c r="BE54" s="358"/>
      <c r="BF54" s="358"/>
      <c r="BG54" s="358"/>
      <c r="BH54" s="358"/>
      <c r="BI54" s="358"/>
      <c r="BJ54" s="358"/>
      <c r="BK54" s="358"/>
      <c r="BL54" s="358"/>
      <c r="BM54" s="358"/>
      <c r="BN54" s="358"/>
      <c r="BO54" s="358"/>
      <c r="BP54" s="358"/>
      <c r="BQ54" s="358"/>
      <c r="BR54" s="358"/>
      <c r="BS54" s="358"/>
      <c r="BT54" s="358"/>
      <c r="BU54" s="358"/>
      <c r="BV54" s="358"/>
      <c r="BW54" s="358"/>
      <c r="BX54" s="358"/>
      <c r="BY54" s="358"/>
      <c r="BZ54" s="358"/>
      <c r="CA54" s="358"/>
      <c r="CB54" s="358"/>
      <c r="CC54" s="358"/>
      <c r="CD54" s="358"/>
      <c r="CE54" s="358"/>
      <c r="CF54" s="358"/>
      <c r="CG54" s="358"/>
      <c r="CH54" s="358"/>
      <c r="CI54" s="358"/>
      <c r="CJ54" s="358"/>
      <c r="CK54" s="358"/>
      <c r="CL54" s="358"/>
      <c r="CM54" s="358"/>
      <c r="CN54" s="358"/>
      <c r="CO54" s="358"/>
      <c r="CP54" s="358"/>
      <c r="CQ54" s="358"/>
      <c r="CR54" s="358"/>
      <c r="CS54" s="358"/>
      <c r="CT54" s="358"/>
      <c r="CU54" s="358"/>
      <c r="CV54" s="358"/>
      <c r="CW54" s="358"/>
      <c r="CX54" s="358"/>
      <c r="CY54" s="358"/>
      <c r="CZ54" s="358"/>
      <c r="DA54" s="358"/>
      <c r="DB54" s="358"/>
      <c r="DC54" s="358"/>
      <c r="DD54" s="358"/>
      <c r="DE54" s="358"/>
      <c r="DF54" s="358"/>
      <c r="DG54" s="358"/>
      <c r="DH54" s="358"/>
      <c r="DI54" s="358"/>
      <c r="DJ54" s="358"/>
      <c r="DK54" s="358"/>
      <c r="DL54" s="358"/>
      <c r="DM54" s="358"/>
      <c r="DN54" s="358"/>
      <c r="DO54" s="358"/>
      <c r="DP54" s="358"/>
      <c r="DQ54" s="358"/>
      <c r="DR54" s="358"/>
      <c r="DS54" s="358"/>
      <c r="DT54" s="358"/>
      <c r="DU54" s="358"/>
      <c r="DV54" s="358"/>
      <c r="DW54" s="358"/>
      <c r="DX54" s="358"/>
      <c r="DY54" s="358"/>
      <c r="DZ54" s="358"/>
      <c r="EA54" s="358"/>
      <c r="EB54" s="358"/>
      <c r="EC54" s="358"/>
      <c r="ED54" s="358"/>
      <c r="EE54" s="358"/>
      <c r="EF54" s="358"/>
      <c r="EG54" s="358"/>
      <c r="EH54" s="358"/>
      <c r="EI54" s="358"/>
      <c r="EJ54" s="358"/>
      <c r="EK54" s="358"/>
      <c r="EL54" s="358"/>
      <c r="EM54" s="358"/>
      <c r="EN54" s="358"/>
      <c r="EO54" s="358"/>
      <c r="EP54" s="358"/>
      <c r="EQ54" s="358"/>
      <c r="ER54" s="358"/>
      <c r="ES54" s="358"/>
      <c r="ET54" s="358"/>
      <c r="EU54" s="358"/>
      <c r="EV54" s="358"/>
      <c r="EW54" s="358"/>
      <c r="EX54" s="358"/>
      <c r="EY54" s="358"/>
      <c r="EZ54" s="358"/>
      <c r="FA54" s="358"/>
      <c r="FB54" s="358"/>
      <c r="FC54" s="358"/>
      <c r="FD54" s="358"/>
      <c r="FE54" s="358"/>
      <c r="FF54" s="358"/>
      <c r="FG54" s="358"/>
      <c r="FH54" s="358"/>
      <c r="FI54" s="358"/>
      <c r="FJ54" s="358"/>
      <c r="FK54" s="358"/>
      <c r="FL54" s="358"/>
      <c r="FM54" s="358"/>
      <c r="FN54" s="358"/>
      <c r="FO54" s="358"/>
      <c r="FP54" s="358"/>
      <c r="FQ54" s="358"/>
      <c r="FR54" s="358"/>
      <c r="FS54" s="358"/>
      <c r="FT54" s="358"/>
      <c r="FU54" s="358"/>
      <c r="FV54" s="358"/>
      <c r="FW54" s="358"/>
      <c r="FX54" s="358"/>
      <c r="FY54" s="358"/>
      <c r="FZ54" s="358"/>
      <c r="GA54" s="358"/>
      <c r="GB54" s="358"/>
      <c r="GC54" s="358"/>
      <c r="GD54" s="358"/>
      <c r="GE54" s="358"/>
      <c r="GF54" s="358"/>
      <c r="GG54" s="358"/>
      <c r="GH54" s="358"/>
      <c r="GI54" s="358"/>
      <c r="GJ54" s="358"/>
      <c r="GK54" s="358"/>
      <c r="GL54" s="358"/>
      <c r="GM54" s="358"/>
      <c r="GN54" s="358"/>
      <c r="GO54" s="358"/>
      <c r="GP54" s="358"/>
      <c r="GQ54" s="358"/>
      <c r="GR54" s="358"/>
      <c r="GS54" s="358"/>
      <c r="GT54" s="358"/>
      <c r="GU54" s="358"/>
      <c r="GV54" s="358"/>
      <c r="GW54" s="358"/>
      <c r="GX54" s="358"/>
      <c r="GY54" s="358"/>
      <c r="GZ54" s="358"/>
      <c r="HA54" s="358"/>
      <c r="HB54" s="358"/>
      <c r="HC54" s="358"/>
      <c r="HD54" s="358"/>
      <c r="HE54" s="358"/>
      <c r="HF54" s="358"/>
      <c r="HG54" s="358"/>
      <c r="HH54" s="358"/>
      <c r="HI54" s="358"/>
      <c r="HJ54" s="358"/>
      <c r="HK54" s="358"/>
      <c r="HL54" s="358"/>
      <c r="HM54" s="358"/>
      <c r="HN54" s="358"/>
      <c r="HO54" s="358"/>
      <c r="HP54" s="358"/>
      <c r="HQ54" s="358"/>
      <c r="HR54" s="358"/>
      <c r="HS54" s="358"/>
      <c r="HT54" s="358"/>
      <c r="HU54" s="358"/>
      <c r="HV54" s="358"/>
      <c r="HW54" s="358"/>
      <c r="HX54" s="358"/>
      <c r="HY54" s="358"/>
      <c r="HZ54" s="358"/>
      <c r="IA54" s="358"/>
    </row>
    <row r="55" spans="1:235" ht="27.75" customHeight="1" x14ac:dyDescent="0.35">
      <c r="C55" s="223">
        <v>5</v>
      </c>
      <c r="D55" s="220" t="s">
        <v>230</v>
      </c>
      <c r="E55" s="5"/>
      <c r="G55" s="233">
        <f t="shared" si="134"/>
        <v>12</v>
      </c>
      <c r="H55" s="234">
        <f t="shared" si="134"/>
        <v>0.58333333333333337</v>
      </c>
      <c r="I55" s="235">
        <f>COUNTIF(P33:IA33,"N")</f>
        <v>5</v>
      </c>
      <c r="J55" s="236">
        <f>COUNTIF(P33:IA33,"Y")</f>
        <v>7</v>
      </c>
      <c r="K55" s="112">
        <f>COUNTIF(P33:IA33,"NA")</f>
        <v>0</v>
      </c>
      <c r="M55" s="51" t="s">
        <v>3</v>
      </c>
      <c r="N55" s="19">
        <f>COUNTA(P54:IA54)</f>
        <v>12</v>
      </c>
      <c r="O55" s="35">
        <f>COUNTIF(P54:IA54,"Y")/(COUNTIF(P54:IA54,"Y")+COUNTIF(P54:IA54,"N"))</f>
        <v>1</v>
      </c>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59"/>
      <c r="BH55" s="359"/>
      <c r="BI55" s="359"/>
      <c r="BJ55" s="359"/>
      <c r="BK55" s="359"/>
      <c r="BL55" s="359"/>
      <c r="BM55" s="359"/>
      <c r="BN55" s="359"/>
      <c r="BO55" s="359"/>
      <c r="BP55" s="359"/>
      <c r="BQ55" s="359"/>
      <c r="BR55" s="359"/>
      <c r="BS55" s="359"/>
      <c r="BT55" s="359"/>
      <c r="BU55" s="359"/>
      <c r="BV55" s="359"/>
      <c r="BW55" s="359"/>
      <c r="BX55" s="359"/>
      <c r="BY55" s="359"/>
      <c r="BZ55" s="359"/>
      <c r="CA55" s="359"/>
      <c r="CB55" s="359"/>
      <c r="CC55" s="359"/>
      <c r="CD55" s="359"/>
      <c r="CE55" s="359"/>
      <c r="CF55" s="359"/>
      <c r="CG55" s="359"/>
      <c r="CH55" s="359"/>
      <c r="CI55" s="359"/>
      <c r="CJ55" s="359"/>
      <c r="CK55" s="359"/>
      <c r="CL55" s="359"/>
      <c r="CM55" s="359"/>
      <c r="CN55" s="359"/>
      <c r="CO55" s="359"/>
      <c r="CP55" s="359"/>
      <c r="CQ55" s="359"/>
      <c r="CR55" s="359"/>
      <c r="CS55" s="359"/>
      <c r="CT55" s="359"/>
      <c r="CU55" s="359"/>
      <c r="CV55" s="359"/>
      <c r="CW55" s="359"/>
      <c r="CX55" s="359"/>
      <c r="CY55" s="359"/>
      <c r="CZ55" s="359"/>
      <c r="DA55" s="359"/>
      <c r="DB55" s="359"/>
      <c r="DC55" s="359"/>
      <c r="DD55" s="359"/>
      <c r="DE55" s="359"/>
      <c r="DF55" s="359"/>
      <c r="DG55" s="359"/>
      <c r="DH55" s="359"/>
      <c r="DI55" s="359"/>
      <c r="DJ55" s="359"/>
      <c r="DK55" s="359"/>
      <c r="DL55" s="359"/>
      <c r="DM55" s="359"/>
      <c r="DN55" s="359"/>
      <c r="DO55" s="359"/>
      <c r="DP55" s="359"/>
      <c r="DQ55" s="359"/>
      <c r="DR55" s="359"/>
      <c r="DS55" s="359"/>
      <c r="DT55" s="359"/>
      <c r="DU55" s="359"/>
      <c r="DV55" s="359"/>
      <c r="DW55" s="359"/>
      <c r="DX55" s="359"/>
      <c r="DY55" s="359"/>
      <c r="DZ55" s="359"/>
      <c r="EA55" s="359"/>
      <c r="EB55" s="359"/>
      <c r="EC55" s="359"/>
      <c r="ED55" s="359"/>
      <c r="EE55" s="359"/>
      <c r="EF55" s="359"/>
      <c r="EG55" s="359"/>
      <c r="EH55" s="359"/>
      <c r="EI55" s="359"/>
      <c r="EJ55" s="359"/>
      <c r="EK55" s="359"/>
      <c r="EL55" s="359"/>
      <c r="EM55" s="359"/>
      <c r="EN55" s="359"/>
      <c r="EO55" s="359"/>
      <c r="EP55" s="359"/>
      <c r="EQ55" s="359"/>
      <c r="ER55" s="359"/>
      <c r="ES55" s="359"/>
      <c r="ET55" s="359"/>
      <c r="EU55" s="359"/>
      <c r="EV55" s="359"/>
      <c r="EW55" s="359"/>
      <c r="EX55" s="359"/>
      <c r="EY55" s="359"/>
      <c r="EZ55" s="359"/>
      <c r="FA55" s="359"/>
      <c r="FB55" s="359"/>
      <c r="FC55" s="359"/>
      <c r="FD55" s="359"/>
      <c r="FE55" s="359"/>
      <c r="FF55" s="359"/>
      <c r="FG55" s="359"/>
      <c r="FH55" s="359"/>
      <c r="FI55" s="359"/>
      <c r="FJ55" s="359"/>
      <c r="FK55" s="359"/>
      <c r="FL55" s="359"/>
      <c r="FM55" s="359"/>
      <c r="FN55" s="359"/>
      <c r="FO55" s="359"/>
      <c r="FP55" s="359"/>
      <c r="FQ55" s="359"/>
      <c r="FR55" s="359"/>
      <c r="FS55" s="359"/>
      <c r="FT55" s="359"/>
      <c r="FU55" s="359"/>
      <c r="FV55" s="359"/>
      <c r="FW55" s="359"/>
      <c r="FX55" s="359"/>
      <c r="FY55" s="359"/>
      <c r="FZ55" s="359"/>
      <c r="GA55" s="359"/>
      <c r="GB55" s="359"/>
      <c r="GC55" s="359"/>
      <c r="GD55" s="359"/>
      <c r="GE55" s="359"/>
      <c r="GF55" s="359"/>
      <c r="GG55" s="359"/>
      <c r="GH55" s="359"/>
      <c r="GI55" s="359"/>
      <c r="GJ55" s="359"/>
      <c r="GK55" s="359"/>
      <c r="GL55" s="359"/>
      <c r="GM55" s="359"/>
      <c r="GN55" s="359"/>
      <c r="GO55" s="359"/>
      <c r="GP55" s="359"/>
      <c r="GQ55" s="359"/>
      <c r="GR55" s="359"/>
      <c r="GS55" s="359"/>
      <c r="GT55" s="359"/>
      <c r="GU55" s="359"/>
      <c r="GV55" s="359"/>
      <c r="GW55" s="359"/>
      <c r="GX55" s="359"/>
      <c r="GY55" s="359"/>
      <c r="GZ55" s="359"/>
      <c r="HA55" s="359"/>
      <c r="HB55" s="359"/>
      <c r="HC55" s="359"/>
      <c r="HD55" s="359"/>
      <c r="HE55" s="359"/>
      <c r="HF55" s="359"/>
      <c r="HG55" s="359"/>
      <c r="HH55" s="359"/>
      <c r="HI55" s="359"/>
      <c r="HJ55" s="359"/>
      <c r="HK55" s="359"/>
      <c r="HL55" s="359"/>
      <c r="HM55" s="359"/>
      <c r="HN55" s="359"/>
      <c r="HO55" s="359"/>
      <c r="HP55" s="359"/>
      <c r="HQ55" s="359"/>
      <c r="HR55" s="359"/>
      <c r="HS55" s="359"/>
      <c r="HT55" s="359"/>
      <c r="HU55" s="359"/>
      <c r="HV55" s="359"/>
      <c r="HW55" s="359"/>
      <c r="HX55" s="359"/>
      <c r="HY55" s="359"/>
      <c r="HZ55" s="359"/>
      <c r="IA55" s="359"/>
    </row>
    <row r="56" spans="1:235" ht="21.75" customHeight="1" x14ac:dyDescent="0.4">
      <c r="B56" s="2" t="s">
        <v>87</v>
      </c>
      <c r="C56" s="2" t="s">
        <v>120</v>
      </c>
      <c r="D56" s="4"/>
      <c r="E56" s="4"/>
      <c r="G56" s="18"/>
      <c r="H56" s="63"/>
      <c r="I56" s="93"/>
      <c r="J56" s="62"/>
      <c r="K56" s="63"/>
      <c r="M56" s="224" t="s">
        <v>39</v>
      </c>
      <c r="N56" s="225">
        <f>COUNTA($P56:$IA56)</f>
        <v>12</v>
      </c>
      <c r="O56" s="226">
        <f>COUNTIF(P56:IA56,"Y")/(COUNTIF(P56:IA56,"Y")+COUNTIF(P56:IA56,"N"))</f>
        <v>1</v>
      </c>
      <c r="P56" s="37" t="s">
        <v>288</v>
      </c>
      <c r="Q56" s="37" t="s">
        <v>288</v>
      </c>
      <c r="R56" s="37" t="s">
        <v>288</v>
      </c>
      <c r="S56" s="37" t="s">
        <v>288</v>
      </c>
      <c r="T56" s="37" t="s">
        <v>288</v>
      </c>
      <c r="U56" s="37" t="s">
        <v>288</v>
      </c>
      <c r="V56" s="37" t="s">
        <v>288</v>
      </c>
      <c r="W56" s="37" t="s">
        <v>288</v>
      </c>
      <c r="X56" s="37" t="s">
        <v>288</v>
      </c>
      <c r="Y56" s="37" t="s">
        <v>288</v>
      </c>
      <c r="Z56" s="37" t="s">
        <v>288</v>
      </c>
      <c r="AA56" s="37" t="s">
        <v>288</v>
      </c>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row>
    <row r="57" spans="1:235" ht="41.25" customHeight="1" x14ac:dyDescent="0.4">
      <c r="C57" s="114" t="s">
        <v>139</v>
      </c>
      <c r="D57" s="386" t="s">
        <v>231</v>
      </c>
      <c r="E57" s="386"/>
      <c r="F57" s="387"/>
      <c r="G57" s="180">
        <f t="shared" ref="G57:H57" si="135">N34</f>
        <v>12</v>
      </c>
      <c r="H57" s="181">
        <f t="shared" si="135"/>
        <v>1</v>
      </c>
      <c r="I57" s="182">
        <f>COUNTIF(P34:IA34,"N")</f>
        <v>0</v>
      </c>
      <c r="J57" s="183">
        <f>COUNTIF(P34:IA34,"Y")</f>
        <v>12</v>
      </c>
      <c r="K57" s="46">
        <f>COUNTIF(P34:IA34,"NA")</f>
        <v>0</v>
      </c>
      <c r="M57" s="224" t="s">
        <v>4</v>
      </c>
      <c r="N57" s="225">
        <f>COUNTA($P57:$IA57)</f>
        <v>12</v>
      </c>
      <c r="O57" s="226">
        <f>COUNTIF(P57:IA57,"Y")/(COUNTIF(P57:IA57,"Y")+COUNTIF(P57:IA57,"N"))</f>
        <v>0.66666666666666663</v>
      </c>
      <c r="P57" s="238" t="s">
        <v>287</v>
      </c>
      <c r="Q57" s="238" t="s">
        <v>288</v>
      </c>
      <c r="R57" s="238" t="s">
        <v>287</v>
      </c>
      <c r="S57" s="238" t="s">
        <v>287</v>
      </c>
      <c r="T57" s="238" t="s">
        <v>288</v>
      </c>
      <c r="U57" s="238" t="s">
        <v>288</v>
      </c>
      <c r="V57" s="238" t="s">
        <v>288</v>
      </c>
      <c r="W57" s="238" t="s">
        <v>287</v>
      </c>
      <c r="X57" s="238" t="s">
        <v>288</v>
      </c>
      <c r="Y57" s="238" t="s">
        <v>288</v>
      </c>
      <c r="Z57" s="238" t="s">
        <v>288</v>
      </c>
      <c r="AA57" s="238" t="s">
        <v>288</v>
      </c>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8"/>
      <c r="BR57" s="238"/>
      <c r="BS57" s="238"/>
      <c r="BT57" s="238"/>
      <c r="BU57" s="238"/>
      <c r="BV57" s="238"/>
      <c r="BW57" s="238"/>
      <c r="BX57" s="238"/>
      <c r="BY57" s="238"/>
      <c r="BZ57" s="238"/>
      <c r="CA57" s="238"/>
      <c r="CB57" s="238"/>
      <c r="CC57" s="238"/>
      <c r="CD57" s="238"/>
      <c r="CE57" s="238"/>
      <c r="CF57" s="238"/>
      <c r="CG57" s="238"/>
      <c r="CH57" s="238"/>
      <c r="CI57" s="238"/>
      <c r="CJ57" s="238"/>
      <c r="CK57" s="238"/>
      <c r="CL57" s="238"/>
      <c r="CM57" s="238"/>
      <c r="CN57" s="238"/>
      <c r="CO57" s="238"/>
      <c r="CP57" s="238"/>
      <c r="CQ57" s="238"/>
      <c r="CR57" s="238"/>
      <c r="CS57" s="238"/>
      <c r="CT57" s="238"/>
      <c r="CU57" s="238"/>
      <c r="CV57" s="238"/>
      <c r="CW57" s="238"/>
      <c r="CX57" s="238"/>
      <c r="CY57" s="238"/>
      <c r="CZ57" s="238"/>
      <c r="DA57" s="238"/>
      <c r="DB57" s="238"/>
      <c r="DC57" s="238"/>
      <c r="DD57" s="238"/>
      <c r="DE57" s="238"/>
      <c r="DF57" s="238"/>
      <c r="DG57" s="238"/>
      <c r="DH57" s="238"/>
      <c r="DI57" s="238"/>
      <c r="DJ57" s="238"/>
      <c r="DK57" s="238"/>
      <c r="DL57" s="238"/>
      <c r="DM57" s="238"/>
      <c r="DN57" s="238"/>
      <c r="DO57" s="238"/>
      <c r="DP57" s="238"/>
      <c r="DQ57" s="238"/>
      <c r="DR57" s="238"/>
      <c r="DS57" s="238"/>
      <c r="DT57" s="238"/>
      <c r="DU57" s="238"/>
      <c r="DV57" s="238"/>
      <c r="DW57" s="238"/>
      <c r="DX57" s="238"/>
      <c r="DY57" s="238"/>
      <c r="DZ57" s="238"/>
      <c r="EA57" s="238"/>
      <c r="EB57" s="238"/>
      <c r="EC57" s="238"/>
      <c r="ED57" s="238"/>
      <c r="EE57" s="238"/>
      <c r="EF57" s="238"/>
      <c r="EG57" s="238"/>
      <c r="EH57" s="238"/>
      <c r="EI57" s="238"/>
      <c r="EJ57" s="238"/>
      <c r="EK57" s="238"/>
      <c r="EL57" s="238"/>
      <c r="EM57" s="238"/>
      <c r="EN57" s="238"/>
      <c r="EO57" s="238"/>
      <c r="EP57" s="238"/>
      <c r="EQ57" s="238"/>
      <c r="ER57" s="238"/>
      <c r="ES57" s="238"/>
      <c r="ET57" s="238"/>
      <c r="EU57" s="238"/>
      <c r="EV57" s="238"/>
      <c r="EW57" s="238"/>
      <c r="EX57" s="238"/>
      <c r="EY57" s="238"/>
      <c r="EZ57" s="238"/>
      <c r="FA57" s="238"/>
      <c r="FB57" s="238"/>
      <c r="FC57" s="238"/>
      <c r="FD57" s="238"/>
      <c r="FE57" s="238"/>
      <c r="FF57" s="238"/>
      <c r="FG57" s="238"/>
      <c r="FH57" s="238"/>
      <c r="FI57" s="238"/>
      <c r="FJ57" s="238"/>
      <c r="FK57" s="238"/>
      <c r="FL57" s="238"/>
      <c r="FM57" s="238"/>
      <c r="FN57" s="238"/>
      <c r="FO57" s="238"/>
      <c r="FP57" s="238"/>
      <c r="FQ57" s="238"/>
      <c r="FR57" s="238"/>
      <c r="FS57" s="238"/>
      <c r="FT57" s="238"/>
      <c r="FU57" s="238"/>
      <c r="FV57" s="238"/>
      <c r="FW57" s="238"/>
      <c r="FX57" s="238"/>
      <c r="FY57" s="238"/>
      <c r="FZ57" s="238"/>
      <c r="GA57" s="238"/>
      <c r="GB57" s="238"/>
      <c r="GC57" s="238"/>
      <c r="GD57" s="238"/>
      <c r="GE57" s="238"/>
      <c r="GF57" s="238"/>
      <c r="GG57" s="238"/>
      <c r="GH57" s="238"/>
      <c r="GI57" s="238"/>
      <c r="GJ57" s="238"/>
      <c r="GK57" s="238"/>
      <c r="GL57" s="238"/>
      <c r="GM57" s="238"/>
      <c r="GN57" s="238"/>
      <c r="GO57" s="238"/>
      <c r="GP57" s="238"/>
      <c r="GQ57" s="238"/>
      <c r="GR57" s="238"/>
      <c r="GS57" s="238"/>
      <c r="GT57" s="238"/>
      <c r="GU57" s="238"/>
      <c r="GV57" s="238"/>
      <c r="GW57" s="238"/>
      <c r="GX57" s="238"/>
      <c r="GY57" s="238"/>
      <c r="GZ57" s="238"/>
      <c r="HA57" s="238"/>
      <c r="HB57" s="238"/>
      <c r="HC57" s="238"/>
      <c r="HD57" s="238"/>
      <c r="HE57" s="238"/>
      <c r="HF57" s="238"/>
      <c r="HG57" s="238"/>
      <c r="HH57" s="238"/>
      <c r="HI57" s="238"/>
      <c r="HJ57" s="238"/>
      <c r="HK57" s="238"/>
      <c r="HL57" s="238"/>
      <c r="HM57" s="238"/>
      <c r="HN57" s="238"/>
      <c r="HO57" s="238"/>
      <c r="HP57" s="238"/>
      <c r="HQ57" s="238"/>
      <c r="HR57" s="238"/>
      <c r="HS57" s="238"/>
      <c r="HT57" s="238"/>
      <c r="HU57" s="238"/>
      <c r="HV57" s="238"/>
      <c r="HW57" s="238"/>
      <c r="HX57" s="238"/>
      <c r="HY57" s="238"/>
      <c r="HZ57" s="238"/>
      <c r="IA57" s="238"/>
    </row>
    <row r="58" spans="1:235" ht="30" customHeight="1" x14ac:dyDescent="0.4">
      <c r="B58"/>
      <c r="C58" s="114" t="s">
        <v>143</v>
      </c>
      <c r="D58" s="382" t="s">
        <v>126</v>
      </c>
      <c r="E58" s="382"/>
      <c r="F58" s="383"/>
      <c r="G58" s="180">
        <f>N35</f>
        <v>12</v>
      </c>
      <c r="H58" s="181">
        <f>O35</f>
        <v>0.5</v>
      </c>
      <c r="I58" s="182">
        <f>COUNTIF(P35:IA35,"N")</f>
        <v>6</v>
      </c>
      <c r="J58" s="183">
        <f>COUNTIF(P35:IA35,"Y")</f>
        <v>6</v>
      </c>
      <c r="K58" s="46">
        <f>COUNTIF(P35:IA35,"NA")</f>
        <v>0</v>
      </c>
      <c r="M58" s="224" t="s">
        <v>40</v>
      </c>
      <c r="N58" s="224">
        <f>COUNTA($P58:$IA58)</f>
        <v>12</v>
      </c>
      <c r="O58" s="224">
        <f>COUNTIF(P58:IA58,"Y")/(COUNTIF(P58:IA58,"Y")+COUNTIF(P58:IA58,"N"))</f>
        <v>0.81818181818181823</v>
      </c>
      <c r="P58" s="237" t="s">
        <v>288</v>
      </c>
      <c r="Q58" s="237" t="s">
        <v>288</v>
      </c>
      <c r="R58" s="237" t="s">
        <v>287</v>
      </c>
      <c r="S58" s="237" t="s">
        <v>287</v>
      </c>
      <c r="T58" s="237" t="s">
        <v>288</v>
      </c>
      <c r="U58" s="237" t="s">
        <v>102</v>
      </c>
      <c r="V58" s="237" t="s">
        <v>288</v>
      </c>
      <c r="W58" s="237" t="s">
        <v>288</v>
      </c>
      <c r="X58" s="237" t="s">
        <v>288</v>
      </c>
      <c r="Y58" s="237" t="s">
        <v>288</v>
      </c>
      <c r="Z58" s="237" t="s">
        <v>288</v>
      </c>
      <c r="AA58" s="237" t="s">
        <v>288</v>
      </c>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38"/>
      <c r="CH58" s="238"/>
      <c r="CI58" s="238"/>
      <c r="CJ58" s="238"/>
      <c r="CK58" s="238"/>
      <c r="CL58" s="238"/>
      <c r="CM58" s="238"/>
      <c r="CN58" s="238"/>
      <c r="CO58" s="238"/>
      <c r="CP58" s="238"/>
      <c r="CQ58" s="238"/>
      <c r="CR58" s="238"/>
      <c r="CS58" s="238"/>
      <c r="CT58" s="238"/>
      <c r="CU58" s="238"/>
      <c r="CV58" s="238"/>
      <c r="CW58" s="238"/>
      <c r="CX58" s="238"/>
      <c r="CY58" s="238"/>
      <c r="CZ58" s="238"/>
      <c r="DA58" s="238"/>
      <c r="DB58" s="238"/>
      <c r="DC58" s="238"/>
      <c r="DD58" s="238"/>
      <c r="DE58" s="238"/>
      <c r="DF58" s="238"/>
      <c r="DG58" s="238"/>
      <c r="DH58" s="238"/>
      <c r="DI58" s="238"/>
      <c r="DJ58" s="238"/>
      <c r="DK58" s="238"/>
      <c r="DL58" s="238"/>
      <c r="DM58" s="238"/>
      <c r="DN58" s="238"/>
      <c r="DO58" s="238"/>
      <c r="DP58" s="238"/>
      <c r="DQ58" s="238"/>
      <c r="DR58" s="238"/>
      <c r="DS58" s="238"/>
      <c r="DT58" s="238"/>
      <c r="DU58" s="238"/>
      <c r="DV58" s="238"/>
      <c r="DW58" s="238"/>
      <c r="DX58" s="238"/>
      <c r="DY58" s="238"/>
      <c r="DZ58" s="238"/>
      <c r="EA58" s="238"/>
      <c r="EB58" s="238"/>
      <c r="EC58" s="238"/>
      <c r="ED58" s="238"/>
      <c r="EE58" s="238"/>
      <c r="EF58" s="238"/>
      <c r="EG58" s="238"/>
      <c r="EH58" s="238"/>
      <c r="EI58" s="238"/>
      <c r="EJ58" s="238"/>
      <c r="EK58" s="238"/>
      <c r="EL58" s="238"/>
      <c r="EM58" s="238"/>
      <c r="EN58" s="238"/>
      <c r="EO58" s="238"/>
      <c r="EP58" s="238"/>
      <c r="EQ58" s="238"/>
      <c r="ER58" s="238"/>
      <c r="ES58" s="238"/>
      <c r="ET58" s="238"/>
      <c r="EU58" s="238"/>
      <c r="EV58" s="238"/>
      <c r="EW58" s="238"/>
      <c r="EX58" s="238"/>
      <c r="EY58" s="238"/>
      <c r="EZ58" s="238"/>
      <c r="FA58" s="238"/>
      <c r="FB58" s="238"/>
      <c r="FC58" s="238"/>
      <c r="FD58" s="238"/>
      <c r="FE58" s="238"/>
      <c r="FF58" s="238"/>
      <c r="FG58" s="238"/>
      <c r="FH58" s="238"/>
      <c r="FI58" s="238"/>
      <c r="FJ58" s="238"/>
      <c r="FK58" s="238"/>
      <c r="FL58" s="238"/>
      <c r="FM58" s="238"/>
      <c r="FN58" s="238"/>
      <c r="FO58" s="238"/>
      <c r="FP58" s="238"/>
      <c r="FQ58" s="238"/>
      <c r="FR58" s="238"/>
      <c r="FS58" s="238"/>
      <c r="FT58" s="238"/>
      <c r="FU58" s="238"/>
      <c r="FV58" s="238"/>
      <c r="FW58" s="238"/>
      <c r="FX58" s="238"/>
      <c r="FY58" s="238"/>
      <c r="FZ58" s="238"/>
      <c r="GA58" s="238"/>
      <c r="GB58" s="238"/>
      <c r="GC58" s="238"/>
      <c r="GD58" s="238"/>
      <c r="GE58" s="238"/>
      <c r="GF58" s="238"/>
      <c r="GG58" s="238"/>
      <c r="GH58" s="238"/>
      <c r="GI58" s="238"/>
      <c r="GJ58" s="238"/>
      <c r="GK58" s="238"/>
      <c r="GL58" s="238"/>
      <c r="GM58" s="238"/>
      <c r="GN58" s="238"/>
      <c r="GO58" s="238"/>
      <c r="GP58" s="238"/>
      <c r="GQ58" s="238"/>
      <c r="GR58" s="238"/>
      <c r="GS58" s="238"/>
      <c r="GT58" s="238"/>
      <c r="GU58" s="238"/>
      <c r="GV58" s="238"/>
      <c r="GW58" s="238"/>
      <c r="GX58" s="238"/>
      <c r="GY58" s="238"/>
      <c r="GZ58" s="238"/>
      <c r="HA58" s="238"/>
      <c r="HB58" s="238"/>
      <c r="HC58" s="238"/>
      <c r="HD58" s="238"/>
      <c r="HE58" s="238"/>
      <c r="HF58" s="238"/>
      <c r="HG58" s="238"/>
      <c r="HH58" s="238"/>
      <c r="HI58" s="238"/>
      <c r="HJ58" s="238"/>
      <c r="HK58" s="238"/>
      <c r="HL58" s="238"/>
      <c r="HM58" s="238"/>
      <c r="HN58" s="238"/>
      <c r="HO58" s="238"/>
      <c r="HP58" s="238"/>
      <c r="HQ58" s="238"/>
      <c r="HR58" s="238"/>
      <c r="HS58" s="238"/>
      <c r="HT58" s="238"/>
      <c r="HU58" s="238"/>
      <c r="HV58" s="238"/>
      <c r="HW58" s="238"/>
      <c r="HX58" s="238"/>
      <c r="HY58" s="238"/>
      <c r="HZ58" s="238"/>
      <c r="IA58" s="238"/>
    </row>
    <row r="59" spans="1:235" ht="33.950000000000003" customHeight="1" thickBot="1" x14ac:dyDescent="0.45">
      <c r="C59" s="219">
        <v>3</v>
      </c>
      <c r="D59" s="382" t="s">
        <v>125</v>
      </c>
      <c r="E59" s="382"/>
      <c r="F59" s="383"/>
      <c r="G59" s="184">
        <f>N36</f>
        <v>12</v>
      </c>
      <c r="H59" s="185">
        <f>O36</f>
        <v>1</v>
      </c>
      <c r="I59" s="215">
        <f>COUNTIF(P36:IA36,"N")</f>
        <v>0</v>
      </c>
      <c r="J59" s="216">
        <f>COUNTIF(P36:IA36,"Y")</f>
        <v>12</v>
      </c>
      <c r="K59" s="47">
        <f>COUNTIF(P36:IA36,"NA")</f>
        <v>0</v>
      </c>
      <c r="M59" s="334" t="s">
        <v>47</v>
      </c>
      <c r="N59" s="335"/>
      <c r="O59" s="336"/>
      <c r="P59" s="358" t="s">
        <v>286</v>
      </c>
      <c r="Q59" s="358" t="s">
        <v>286</v>
      </c>
      <c r="R59" s="358" t="s">
        <v>285</v>
      </c>
      <c r="S59" s="358" t="s">
        <v>286</v>
      </c>
      <c r="T59" s="358" t="s">
        <v>286</v>
      </c>
      <c r="U59" s="358" t="s">
        <v>285</v>
      </c>
      <c r="V59" s="358" t="s">
        <v>286</v>
      </c>
      <c r="W59" s="358" t="s">
        <v>285</v>
      </c>
      <c r="X59" s="358" t="s">
        <v>286</v>
      </c>
      <c r="Y59" s="358" t="s">
        <v>286</v>
      </c>
      <c r="Z59" s="358" t="s">
        <v>286</v>
      </c>
      <c r="AA59" s="358" t="s">
        <v>286</v>
      </c>
      <c r="AB59" s="358"/>
      <c r="AC59" s="358"/>
      <c r="AD59" s="358"/>
      <c r="AE59" s="358"/>
      <c r="AF59" s="358"/>
      <c r="AG59" s="358"/>
      <c r="AH59" s="358"/>
      <c r="AI59" s="358"/>
      <c r="AJ59" s="358"/>
      <c r="AK59" s="358"/>
      <c r="AL59" s="358"/>
      <c r="AM59" s="358"/>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c r="BN59" s="358"/>
      <c r="BO59" s="358"/>
      <c r="BP59" s="358"/>
      <c r="BQ59" s="358"/>
      <c r="BR59" s="358"/>
      <c r="BS59" s="358"/>
      <c r="BT59" s="358"/>
      <c r="BU59" s="358"/>
      <c r="BV59" s="358"/>
      <c r="BW59" s="358"/>
      <c r="BX59" s="358"/>
      <c r="BY59" s="358"/>
      <c r="BZ59" s="358"/>
      <c r="CA59" s="358"/>
      <c r="CB59" s="358"/>
      <c r="CC59" s="358"/>
      <c r="CD59" s="358"/>
      <c r="CE59" s="358"/>
      <c r="CF59" s="358"/>
      <c r="CG59" s="358"/>
      <c r="CH59" s="358"/>
      <c r="CI59" s="358"/>
      <c r="CJ59" s="358"/>
      <c r="CK59" s="358"/>
      <c r="CL59" s="358"/>
      <c r="CM59" s="358"/>
      <c r="CN59" s="358"/>
      <c r="CO59" s="358"/>
      <c r="CP59" s="358"/>
      <c r="CQ59" s="358"/>
      <c r="CR59" s="358"/>
      <c r="CS59" s="358"/>
      <c r="CT59" s="358"/>
      <c r="CU59" s="358"/>
      <c r="CV59" s="358"/>
      <c r="CW59" s="358"/>
      <c r="CX59" s="358"/>
      <c r="CY59" s="358"/>
      <c r="CZ59" s="358"/>
      <c r="DA59" s="358"/>
      <c r="DB59" s="358"/>
      <c r="DC59" s="358"/>
      <c r="DD59" s="358"/>
      <c r="DE59" s="358"/>
      <c r="DF59" s="358"/>
      <c r="DG59" s="358"/>
      <c r="DH59" s="358"/>
      <c r="DI59" s="358"/>
      <c r="DJ59" s="358"/>
      <c r="DK59" s="358"/>
      <c r="DL59" s="358"/>
      <c r="DM59" s="358"/>
      <c r="DN59" s="358"/>
      <c r="DO59" s="358"/>
      <c r="DP59" s="358"/>
      <c r="DQ59" s="358"/>
      <c r="DR59" s="358"/>
      <c r="DS59" s="358"/>
      <c r="DT59" s="358"/>
      <c r="DU59" s="358"/>
      <c r="DV59" s="358"/>
      <c r="DW59" s="358"/>
      <c r="DX59" s="358"/>
      <c r="DY59" s="358"/>
      <c r="DZ59" s="358"/>
      <c r="EA59" s="358"/>
      <c r="EB59" s="358"/>
      <c r="EC59" s="358"/>
      <c r="ED59" s="358"/>
      <c r="EE59" s="358"/>
      <c r="EF59" s="358"/>
      <c r="EG59" s="358"/>
      <c r="EH59" s="358"/>
      <c r="EI59" s="358"/>
      <c r="EJ59" s="358"/>
      <c r="EK59" s="358"/>
      <c r="EL59" s="358"/>
      <c r="EM59" s="358"/>
      <c r="EN59" s="358"/>
      <c r="EO59" s="358"/>
      <c r="EP59" s="358"/>
      <c r="EQ59" s="358"/>
      <c r="ER59" s="358"/>
      <c r="ES59" s="358"/>
      <c r="ET59" s="358"/>
      <c r="EU59" s="358"/>
      <c r="EV59" s="358"/>
      <c r="EW59" s="358"/>
      <c r="EX59" s="358"/>
      <c r="EY59" s="358"/>
      <c r="EZ59" s="358"/>
      <c r="FA59" s="358"/>
      <c r="FB59" s="358"/>
      <c r="FC59" s="358"/>
      <c r="FD59" s="358"/>
      <c r="FE59" s="358"/>
      <c r="FF59" s="358"/>
      <c r="FG59" s="358"/>
      <c r="FH59" s="358"/>
      <c r="FI59" s="358"/>
      <c r="FJ59" s="358"/>
      <c r="FK59" s="358"/>
      <c r="FL59" s="358"/>
      <c r="FM59" s="358"/>
      <c r="FN59" s="358"/>
      <c r="FO59" s="358"/>
      <c r="FP59" s="358"/>
      <c r="FQ59" s="358"/>
      <c r="FR59" s="358"/>
      <c r="FS59" s="358"/>
      <c r="FT59" s="358"/>
      <c r="FU59" s="358"/>
      <c r="FV59" s="358"/>
      <c r="FW59" s="358"/>
      <c r="FX59" s="358"/>
      <c r="FY59" s="358"/>
      <c r="FZ59" s="358"/>
      <c r="GA59" s="358"/>
      <c r="GB59" s="358"/>
      <c r="GC59" s="358"/>
      <c r="GD59" s="358"/>
      <c r="GE59" s="358"/>
      <c r="GF59" s="358"/>
      <c r="GG59" s="358"/>
      <c r="GH59" s="358"/>
      <c r="GI59" s="358"/>
      <c r="GJ59" s="358"/>
      <c r="GK59" s="358"/>
      <c r="GL59" s="358"/>
      <c r="GM59" s="358"/>
      <c r="GN59" s="358"/>
      <c r="GO59" s="358"/>
      <c r="GP59" s="358"/>
      <c r="GQ59" s="358"/>
      <c r="GR59" s="358"/>
      <c r="GS59" s="358"/>
      <c r="GT59" s="358"/>
      <c r="GU59" s="358"/>
      <c r="GV59" s="358"/>
      <c r="GW59" s="358"/>
      <c r="GX59" s="358"/>
      <c r="GY59" s="358"/>
      <c r="GZ59" s="358"/>
      <c r="HA59" s="358"/>
      <c r="HB59" s="358"/>
      <c r="HC59" s="358"/>
      <c r="HD59" s="358"/>
      <c r="HE59" s="358"/>
      <c r="HF59" s="358"/>
      <c r="HG59" s="358"/>
      <c r="HH59" s="358"/>
      <c r="HI59" s="358"/>
      <c r="HJ59" s="358"/>
      <c r="HK59" s="358"/>
      <c r="HL59" s="358"/>
      <c r="HM59" s="358"/>
      <c r="HN59" s="358"/>
      <c r="HO59" s="358"/>
      <c r="HP59" s="358"/>
      <c r="HQ59" s="358"/>
      <c r="HR59" s="358"/>
      <c r="HS59" s="358"/>
      <c r="HT59" s="358"/>
      <c r="HU59" s="358"/>
      <c r="HV59" s="358"/>
      <c r="HW59" s="358"/>
      <c r="HX59" s="358"/>
      <c r="HY59" s="358"/>
      <c r="HZ59" s="358"/>
      <c r="IA59" s="358"/>
    </row>
    <row r="60" spans="1:235" ht="29.25" customHeight="1" x14ac:dyDescent="0.4">
      <c r="E60" s="363" t="s">
        <v>170</v>
      </c>
      <c r="F60" s="363"/>
      <c r="G60" s="188"/>
      <c r="H60" s="217">
        <f>AVERAGE(H51:H55,H57:H59)</f>
        <v>0.82291666666666663</v>
      </c>
      <c r="M60" s="335" t="s">
        <v>154</v>
      </c>
      <c r="N60" s="335"/>
      <c r="O60" s="335"/>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59"/>
      <c r="BO60" s="359"/>
      <c r="BP60" s="359"/>
      <c r="BQ60" s="359"/>
      <c r="BR60" s="359"/>
      <c r="BS60" s="359"/>
      <c r="BT60" s="359"/>
      <c r="BU60" s="359"/>
      <c r="BV60" s="359"/>
      <c r="BW60" s="359"/>
      <c r="BX60" s="359"/>
      <c r="BY60" s="359"/>
      <c r="BZ60" s="359"/>
      <c r="CA60" s="359"/>
      <c r="CB60" s="359"/>
      <c r="CC60" s="359"/>
      <c r="CD60" s="359"/>
      <c r="CE60" s="359"/>
      <c r="CF60" s="359"/>
      <c r="CG60" s="359"/>
      <c r="CH60" s="359"/>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59"/>
      <c r="DF60" s="359"/>
      <c r="DG60" s="359"/>
      <c r="DH60" s="359"/>
      <c r="DI60" s="359"/>
      <c r="DJ60" s="359"/>
      <c r="DK60" s="359"/>
      <c r="DL60" s="359"/>
      <c r="DM60" s="359"/>
      <c r="DN60" s="359"/>
      <c r="DO60" s="359"/>
      <c r="DP60" s="359"/>
      <c r="DQ60" s="359"/>
      <c r="DR60" s="359"/>
      <c r="DS60" s="359"/>
      <c r="DT60" s="359"/>
      <c r="DU60" s="359"/>
      <c r="DV60" s="359"/>
      <c r="DW60" s="359"/>
      <c r="DX60" s="359"/>
      <c r="DY60" s="359"/>
      <c r="DZ60" s="359"/>
      <c r="EA60" s="359"/>
      <c r="EB60" s="359"/>
      <c r="EC60" s="359"/>
      <c r="ED60" s="359"/>
      <c r="EE60" s="359"/>
      <c r="EF60" s="359"/>
      <c r="EG60" s="359"/>
      <c r="EH60" s="359"/>
      <c r="EI60" s="359"/>
      <c r="EJ60" s="359"/>
      <c r="EK60" s="359"/>
      <c r="EL60" s="359"/>
      <c r="EM60" s="359"/>
      <c r="EN60" s="359"/>
      <c r="EO60" s="359"/>
      <c r="EP60" s="359"/>
      <c r="EQ60" s="359"/>
      <c r="ER60" s="359"/>
      <c r="ES60" s="359"/>
      <c r="ET60" s="359"/>
      <c r="EU60" s="359"/>
      <c r="EV60" s="359"/>
      <c r="EW60" s="359"/>
      <c r="EX60" s="359"/>
      <c r="EY60" s="359"/>
      <c r="EZ60" s="359"/>
      <c r="FA60" s="359"/>
      <c r="FB60" s="359"/>
      <c r="FC60" s="359"/>
      <c r="FD60" s="359"/>
      <c r="FE60" s="359"/>
      <c r="FF60" s="359"/>
      <c r="FG60" s="359"/>
      <c r="FH60" s="359"/>
      <c r="FI60" s="359"/>
      <c r="FJ60" s="359"/>
      <c r="FK60" s="359"/>
      <c r="FL60" s="359"/>
      <c r="FM60" s="359"/>
      <c r="FN60" s="359"/>
      <c r="FO60" s="359"/>
      <c r="FP60" s="359"/>
      <c r="FQ60" s="359"/>
      <c r="FR60" s="359"/>
      <c r="FS60" s="359"/>
      <c r="FT60" s="359"/>
      <c r="FU60" s="359"/>
      <c r="FV60" s="359"/>
      <c r="FW60" s="359"/>
      <c r="FX60" s="359"/>
      <c r="FY60" s="359"/>
      <c r="FZ60" s="359"/>
      <c r="GA60" s="359"/>
      <c r="GB60" s="359"/>
      <c r="GC60" s="359"/>
      <c r="GD60" s="359"/>
      <c r="GE60" s="359"/>
      <c r="GF60" s="359"/>
      <c r="GG60" s="359"/>
      <c r="GH60" s="359"/>
      <c r="GI60" s="359"/>
      <c r="GJ60" s="359"/>
      <c r="GK60" s="359"/>
      <c r="GL60" s="359"/>
      <c r="GM60" s="359"/>
      <c r="GN60" s="359"/>
      <c r="GO60" s="359"/>
      <c r="GP60" s="359"/>
      <c r="GQ60" s="359"/>
      <c r="GR60" s="359"/>
      <c r="GS60" s="359"/>
      <c r="GT60" s="359"/>
      <c r="GU60" s="359"/>
      <c r="GV60" s="359"/>
      <c r="GW60" s="359"/>
      <c r="GX60" s="359"/>
      <c r="GY60" s="359"/>
      <c r="GZ60" s="359"/>
      <c r="HA60" s="359"/>
      <c r="HB60" s="359"/>
      <c r="HC60" s="359"/>
      <c r="HD60" s="359"/>
      <c r="HE60" s="359"/>
      <c r="HF60" s="359"/>
      <c r="HG60" s="359"/>
      <c r="HH60" s="359"/>
      <c r="HI60" s="359"/>
      <c r="HJ60" s="359"/>
      <c r="HK60" s="359"/>
      <c r="HL60" s="359"/>
      <c r="HM60" s="359"/>
      <c r="HN60" s="359"/>
      <c r="HO60" s="359"/>
      <c r="HP60" s="359"/>
      <c r="HQ60" s="359"/>
      <c r="HR60" s="359"/>
      <c r="HS60" s="359"/>
      <c r="HT60" s="359"/>
      <c r="HU60" s="359"/>
      <c r="HV60" s="359"/>
      <c r="HW60" s="359"/>
      <c r="HX60" s="359"/>
      <c r="HY60" s="359"/>
      <c r="HZ60" s="359"/>
      <c r="IA60" s="359"/>
    </row>
    <row r="61" spans="1:235" ht="23.25" customHeight="1" x14ac:dyDescent="0.35">
      <c r="P61" s="3"/>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FJ61" s="4"/>
    </row>
    <row r="62" spans="1:235" ht="22.5" customHeight="1" x14ac:dyDescent="0.4">
      <c r="C62" s="1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row>
    <row r="63" spans="1:235" ht="15.75" customHeight="1" thickBot="1" x14ac:dyDescent="0.45">
      <c r="A63" s="8" t="s">
        <v>32</v>
      </c>
      <c r="B63" s="13" t="s">
        <v>33</v>
      </c>
      <c r="G63" s="43" t="s">
        <v>0</v>
      </c>
      <c r="H63" s="43" t="s">
        <v>51</v>
      </c>
      <c r="I63" s="43" t="s">
        <v>153</v>
      </c>
      <c r="J63" s="43" t="s">
        <v>152</v>
      </c>
      <c r="K63" s="43" t="s">
        <v>102</v>
      </c>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row>
    <row r="64" spans="1:235" ht="15.75" customHeight="1" x14ac:dyDescent="0.4">
      <c r="A64" s="4"/>
      <c r="C64" s="2" t="s">
        <v>233</v>
      </c>
      <c r="D64" s="5"/>
      <c r="G64" s="17"/>
      <c r="H64" s="48"/>
      <c r="I64" s="109"/>
      <c r="J64" s="61"/>
      <c r="K64" s="48"/>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row>
    <row r="65" spans="1:114" ht="32.450000000000003" customHeight="1" x14ac:dyDescent="0.4">
      <c r="A65" s="4"/>
      <c r="B65" s="239" t="s">
        <v>66</v>
      </c>
      <c r="C65" s="114" t="s">
        <v>142</v>
      </c>
      <c r="D65" s="382" t="s">
        <v>88</v>
      </c>
      <c r="E65" s="382"/>
      <c r="F65" s="383"/>
      <c r="G65" s="57">
        <f>N38</f>
        <v>12</v>
      </c>
      <c r="H65" s="75">
        <f t="shared" ref="G65:H67" si="136">O38</f>
        <v>1</v>
      </c>
      <c r="I65" s="92">
        <f>COUNTIF(P37:IA37,"N")</f>
        <v>0</v>
      </c>
      <c r="J65" s="53">
        <f>COUNTIF(P37:IA37,"Y")</f>
        <v>12</v>
      </c>
      <c r="K65" s="46">
        <f>COUNTIF(P37:IA37,"NA")</f>
        <v>0</v>
      </c>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row>
    <row r="66" spans="1:114" ht="30" customHeight="1" x14ac:dyDescent="0.4">
      <c r="A66" s="4"/>
      <c r="C66" s="114" t="s">
        <v>143</v>
      </c>
      <c r="D66" s="388" t="s">
        <v>89</v>
      </c>
      <c r="E66" s="388"/>
      <c r="F66" s="389"/>
      <c r="G66" s="57">
        <f t="shared" si="136"/>
        <v>12</v>
      </c>
      <c r="H66" s="75">
        <f t="shared" si="136"/>
        <v>0.91666666666666663</v>
      </c>
      <c r="I66" s="92">
        <f>COUNTIF(P39:IA39,"N")</f>
        <v>1</v>
      </c>
      <c r="J66" s="53">
        <f>COUNTIF(P39:IA39,"Y")</f>
        <v>11</v>
      </c>
      <c r="K66" s="46">
        <f>COUNTIF(P39:IA39,"NA")</f>
        <v>0</v>
      </c>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row>
    <row r="67" spans="1:114" ht="30.75" customHeight="1" x14ac:dyDescent="0.4">
      <c r="A67" s="4"/>
      <c r="C67" s="114" t="s">
        <v>140</v>
      </c>
      <c r="D67" s="382" t="s">
        <v>127</v>
      </c>
      <c r="E67" s="382"/>
      <c r="F67" s="383"/>
      <c r="G67" s="57">
        <f t="shared" si="136"/>
        <v>12</v>
      </c>
      <c r="H67" s="75">
        <f t="shared" si="136"/>
        <v>0.66666666666666663</v>
      </c>
      <c r="I67" s="92">
        <f>COUNTIF(P40:IA40,"N")</f>
        <v>4</v>
      </c>
      <c r="J67" s="53">
        <f>COUNTIF(P40:IA40,"Y")</f>
        <v>8</v>
      </c>
      <c r="K67" s="46">
        <f>COUNTIF(P40:IA40,"NA")</f>
        <v>0</v>
      </c>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row>
    <row r="68" spans="1:114" ht="28.5" customHeight="1" x14ac:dyDescent="0.4">
      <c r="A68" s="4"/>
      <c r="C68" s="2" t="s">
        <v>234</v>
      </c>
      <c r="D68" s="4"/>
      <c r="E68" s="4"/>
      <c r="G68" s="18"/>
      <c r="H68" s="63"/>
      <c r="I68" s="93"/>
      <c r="J68" s="62"/>
      <c r="K68" s="6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row>
    <row r="69" spans="1:114" ht="19.5" customHeight="1" x14ac:dyDescent="0.4">
      <c r="B69" s="2" t="s">
        <v>87</v>
      </c>
      <c r="C69" s="5">
        <v>1</v>
      </c>
      <c r="D69" s="38" t="s">
        <v>235</v>
      </c>
      <c r="E69" s="5"/>
      <c r="G69" s="57">
        <f t="shared" ref="G69:H72" si="137">N41</f>
        <v>12</v>
      </c>
      <c r="H69" s="75">
        <f t="shared" si="137"/>
        <v>1</v>
      </c>
      <c r="I69" s="92">
        <f>COUNTIF(P41:IA41,"N")</f>
        <v>0</v>
      </c>
      <c r="J69" s="53">
        <f>COUNTIF(P41:IA41,"Y")</f>
        <v>9</v>
      </c>
      <c r="K69" s="46">
        <f>COUNTIF(P41:IA41,"NA")</f>
        <v>3</v>
      </c>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row>
    <row r="70" spans="1:114" ht="32.450000000000003" customHeight="1" x14ac:dyDescent="0.4">
      <c r="C70" s="114" t="s">
        <v>143</v>
      </c>
      <c r="D70" s="382" t="s">
        <v>236</v>
      </c>
      <c r="E70" s="382"/>
      <c r="F70" s="383"/>
      <c r="G70" s="57">
        <f t="shared" si="137"/>
        <v>12</v>
      </c>
      <c r="H70" s="75">
        <f t="shared" si="137"/>
        <v>0.83333333333333337</v>
      </c>
      <c r="I70" s="92">
        <f>COUNTIF(P42:IA42,"N")</f>
        <v>2</v>
      </c>
      <c r="J70" s="53">
        <f>COUNTIF(P42:IA42,"Y")</f>
        <v>10</v>
      </c>
      <c r="K70" s="46">
        <f>COUNTIF(P42:IA42,"NA")</f>
        <v>0</v>
      </c>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row>
    <row r="71" spans="1:114" ht="27.75" customHeight="1" x14ac:dyDescent="0.4">
      <c r="C71" s="223">
        <v>3</v>
      </c>
      <c r="D71" s="220" t="s">
        <v>237</v>
      </c>
      <c r="E71" s="5"/>
      <c r="G71" s="57">
        <f t="shared" si="137"/>
        <v>12</v>
      </c>
      <c r="H71" s="75">
        <f t="shared" si="137"/>
        <v>0.9</v>
      </c>
      <c r="I71" s="92">
        <f>COUNTIF(P43:IA43,"N")</f>
        <v>1</v>
      </c>
      <c r="J71" s="53">
        <f>COUNTIF(P43:IA43,"Y")</f>
        <v>9</v>
      </c>
      <c r="K71" s="46">
        <f>COUNTIF(P43:IA43,"NA")</f>
        <v>2</v>
      </c>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row>
    <row r="72" spans="1:114" ht="24" customHeight="1" thickBot="1" x14ac:dyDescent="0.45">
      <c r="C72" s="219">
        <v>4</v>
      </c>
      <c r="D72" s="388" t="s">
        <v>91</v>
      </c>
      <c r="E72" s="388"/>
      <c r="F72" s="389"/>
      <c r="G72" s="58">
        <f t="shared" si="137"/>
        <v>12</v>
      </c>
      <c r="H72" s="98">
        <f t="shared" si="137"/>
        <v>0.81818181818181823</v>
      </c>
      <c r="I72" s="126">
        <f>COUNTIF(P44:IA44,"N")</f>
        <v>2</v>
      </c>
      <c r="J72" s="127">
        <f>COUNTIF(P44:IA44,"Y")</f>
        <v>9</v>
      </c>
      <c r="K72" s="47">
        <f>COUNTIF(P44:IA44,"NA")</f>
        <v>1</v>
      </c>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row>
    <row r="73" spans="1:114" ht="35.25" customHeight="1" x14ac:dyDescent="0.4">
      <c r="E73" s="368" t="s">
        <v>171</v>
      </c>
      <c r="F73" s="368"/>
      <c r="G73" s="32"/>
      <c r="H73" s="125">
        <f>AVERAGE(H65:H67,H69:H72)</f>
        <v>0.87640692640692641</v>
      </c>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row>
    <row r="74" spans="1:114" ht="26.25" customHeight="1" x14ac:dyDescent="0.35">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row>
    <row r="75" spans="1:114" ht="15" x14ac:dyDescent="0.4">
      <c r="C75" s="1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row>
    <row r="76" spans="1:114" ht="30" customHeight="1" thickBot="1" x14ac:dyDescent="0.45">
      <c r="A76" s="8" t="s">
        <v>34</v>
      </c>
      <c r="B76" s="13" t="s">
        <v>238</v>
      </c>
      <c r="G76" s="43" t="s">
        <v>0</v>
      </c>
      <c r="H76" s="43" t="s">
        <v>51</v>
      </c>
      <c r="I76" s="43" t="s">
        <v>153</v>
      </c>
      <c r="J76" s="43" t="s">
        <v>152</v>
      </c>
      <c r="K76" s="43" t="s">
        <v>102</v>
      </c>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row>
    <row r="77" spans="1:114" ht="18" customHeight="1" x14ac:dyDescent="0.4">
      <c r="A77" s="4"/>
      <c r="C77" s="2" t="s">
        <v>239</v>
      </c>
      <c r="D77" s="5"/>
      <c r="G77" s="17"/>
      <c r="H77" s="48"/>
      <c r="I77" s="109"/>
      <c r="J77" s="61"/>
      <c r="K77" s="48"/>
      <c r="M77" s="2"/>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row>
    <row r="78" spans="1:114" ht="45" customHeight="1" x14ac:dyDescent="0.35">
      <c r="A78" s="4"/>
      <c r="B78" s="239" t="s">
        <v>66</v>
      </c>
      <c r="C78" s="219">
        <v>1</v>
      </c>
      <c r="D78" s="382" t="s">
        <v>240</v>
      </c>
      <c r="E78" s="382"/>
      <c r="F78" s="383"/>
      <c r="G78" s="240">
        <f t="shared" ref="G78:H80" si="138">N46</f>
        <v>12</v>
      </c>
      <c r="H78" s="241">
        <f t="shared" si="138"/>
        <v>1</v>
      </c>
      <c r="I78" s="242">
        <f>COUNTIF(P45:IA45,"N")</f>
        <v>0</v>
      </c>
      <c r="J78" s="243">
        <f>COUNTIF(P45:IA45,"Y")</f>
        <v>12</v>
      </c>
      <c r="K78" s="112">
        <f>COUNTIF(P45:IA46,"NA")</f>
        <v>0</v>
      </c>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row>
    <row r="79" spans="1:114" ht="39.75" customHeight="1" x14ac:dyDescent="0.4">
      <c r="A79" s="4"/>
      <c r="C79" s="114" t="s">
        <v>143</v>
      </c>
      <c r="D79" s="382" t="s">
        <v>241</v>
      </c>
      <c r="E79" s="382"/>
      <c r="F79" s="383"/>
      <c r="G79" s="240">
        <f t="shared" si="138"/>
        <v>12</v>
      </c>
      <c r="H79" s="241">
        <f t="shared" si="138"/>
        <v>1</v>
      </c>
      <c r="I79" s="242">
        <f>COUNTIF(P47:IA47,"N")</f>
        <v>0</v>
      </c>
      <c r="J79" s="243">
        <f>COUNTIF(P47:IA47,"Y")</f>
        <v>12</v>
      </c>
      <c r="K79" s="112">
        <f>COUNTIF(P47:IA47,"NA")</f>
        <v>0</v>
      </c>
      <c r="M79" s="2"/>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row>
    <row r="80" spans="1:114" ht="33.75" customHeight="1" x14ac:dyDescent="0.35">
      <c r="A80" s="4"/>
      <c r="C80" s="114" t="s">
        <v>140</v>
      </c>
      <c r="D80" s="382" t="s">
        <v>242</v>
      </c>
      <c r="E80" s="382"/>
      <c r="F80" s="383"/>
      <c r="G80" s="240">
        <f t="shared" si="138"/>
        <v>12</v>
      </c>
      <c r="H80" s="241">
        <f t="shared" si="138"/>
        <v>1</v>
      </c>
      <c r="I80" s="242">
        <f>COUNTIF(P48:IA48,"N")</f>
        <v>0</v>
      </c>
      <c r="J80" s="243">
        <f>COUNTIF(P48:IA48,"Y")</f>
        <v>12</v>
      </c>
      <c r="K80" s="112">
        <f>COUNTIF(P48:IA48,"NA")</f>
        <v>0</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row>
    <row r="81" spans="1:11" ht="34.5" customHeight="1" x14ac:dyDescent="0.4">
      <c r="A81" s="4"/>
      <c r="C81" s="2" t="s">
        <v>243</v>
      </c>
      <c r="D81" s="4"/>
      <c r="E81" s="4"/>
      <c r="G81" s="18"/>
      <c r="H81" s="63"/>
      <c r="I81" s="93"/>
      <c r="J81" s="62"/>
      <c r="K81" s="63"/>
    </row>
    <row r="82" spans="1:11" ht="21.75" customHeight="1" x14ac:dyDescent="0.4">
      <c r="B82" s="239" t="s">
        <v>87</v>
      </c>
      <c r="C82" s="219">
        <v>1</v>
      </c>
      <c r="D82" s="388" t="s">
        <v>244</v>
      </c>
      <c r="E82" s="388"/>
      <c r="F82" s="389"/>
      <c r="G82" s="55">
        <f t="shared" ref="G82:H86" si="139">N49</f>
        <v>12</v>
      </c>
      <c r="H82" s="30">
        <f t="shared" si="139"/>
        <v>1</v>
      </c>
      <c r="I82" s="91">
        <f>COUNTIF(P49:IA49,"N")</f>
        <v>0</v>
      </c>
      <c r="J82" s="143">
        <f>COUNTIF(P49:IA49,"Y")</f>
        <v>8</v>
      </c>
      <c r="K82" s="46">
        <f>COUNTIF(P49:IA49,"NA")</f>
        <v>4</v>
      </c>
    </row>
    <row r="83" spans="1:11" ht="26.45" customHeight="1" x14ac:dyDescent="0.4">
      <c r="C83" s="223">
        <v>2</v>
      </c>
      <c r="D83" s="382" t="s">
        <v>245</v>
      </c>
      <c r="E83" s="382"/>
      <c r="F83" s="12"/>
      <c r="G83" s="55">
        <f t="shared" si="139"/>
        <v>12</v>
      </c>
      <c r="H83" s="30">
        <f t="shared" si="139"/>
        <v>1</v>
      </c>
      <c r="I83" s="91">
        <f>COUNTIF(P50:IA50,"N")</f>
        <v>0</v>
      </c>
      <c r="J83" s="143">
        <f>COUNTIF(P50:IA50,"Y")</f>
        <v>12</v>
      </c>
      <c r="K83" s="46">
        <f>COUNTIF(P50:IA50,"NA")</f>
        <v>0</v>
      </c>
    </row>
    <row r="84" spans="1:11" ht="30.95" customHeight="1" x14ac:dyDescent="0.4">
      <c r="C84" s="114" t="s">
        <v>140</v>
      </c>
      <c r="D84" s="382" t="s">
        <v>246</v>
      </c>
      <c r="E84" s="382"/>
      <c r="F84" s="383"/>
      <c r="G84" s="55">
        <f t="shared" si="139"/>
        <v>12</v>
      </c>
      <c r="H84" s="30">
        <f t="shared" si="139"/>
        <v>0.54545454545454541</v>
      </c>
      <c r="I84" s="91">
        <f>COUNTIF(P51:IA51,"N")</f>
        <v>5</v>
      </c>
      <c r="J84" s="143">
        <f>COUNTIF(P51:IA51,"Y")</f>
        <v>6</v>
      </c>
      <c r="K84" s="46">
        <f>COUNTIF(P51:IA51,"NA")</f>
        <v>1</v>
      </c>
    </row>
    <row r="85" spans="1:11" ht="33.75" customHeight="1" x14ac:dyDescent="0.4">
      <c r="C85" s="114" t="s">
        <v>141</v>
      </c>
      <c r="D85" s="382" t="s">
        <v>92</v>
      </c>
      <c r="E85" s="382"/>
      <c r="F85" s="383"/>
      <c r="G85" s="55">
        <f t="shared" si="139"/>
        <v>12</v>
      </c>
      <c r="H85" s="30">
        <f t="shared" si="139"/>
        <v>0.75</v>
      </c>
      <c r="I85" s="91">
        <f>COUNTIF(P52:IA52,"N")</f>
        <v>3</v>
      </c>
      <c r="J85" s="143">
        <f>COUNTIF(P52:IA52,"Y")</f>
        <v>9</v>
      </c>
      <c r="K85" s="46">
        <f>COUNTIF(P52:IA52,"NA")</f>
        <v>0</v>
      </c>
    </row>
    <row r="86" spans="1:11" ht="34.5" customHeight="1" thickBot="1" x14ac:dyDescent="0.45">
      <c r="C86" s="223">
        <v>5</v>
      </c>
      <c r="D86" s="220" t="s">
        <v>128</v>
      </c>
      <c r="E86" s="5"/>
      <c r="F86" s="5"/>
      <c r="G86" s="56">
        <f t="shared" si="139"/>
        <v>12</v>
      </c>
      <c r="H86" s="31">
        <f t="shared" si="139"/>
        <v>0.91666666666666663</v>
      </c>
      <c r="I86" s="123">
        <f>COUNTIF(P53:IA53,"N")</f>
        <v>1</v>
      </c>
      <c r="J86" s="124">
        <f>COUNTIF(P53:IA53,"Y")</f>
        <v>11</v>
      </c>
      <c r="K86" s="47">
        <f>COUNTIF(P53:IA53,"NA")</f>
        <v>0</v>
      </c>
    </row>
    <row r="87" spans="1:11" ht="21.75" customHeight="1" x14ac:dyDescent="0.4">
      <c r="D87" s="369" t="s">
        <v>176</v>
      </c>
      <c r="E87" s="369"/>
      <c r="F87" s="369"/>
      <c r="G87" s="25"/>
      <c r="H87" s="122">
        <f>AVERAGE(H78:H80,H82:H86)</f>
        <v>0.90151515151515149</v>
      </c>
    </row>
    <row r="88" spans="1:11" ht="20.25" customHeight="1" x14ac:dyDescent="0.35"/>
    <row r="89" spans="1:11" ht="15.75" customHeight="1" x14ac:dyDescent="0.4">
      <c r="C89" s="13"/>
    </row>
    <row r="90" spans="1:11" ht="30" customHeight="1" thickBot="1" x14ac:dyDescent="0.45">
      <c r="A90" s="8" t="s">
        <v>35</v>
      </c>
      <c r="B90" s="13" t="s">
        <v>182</v>
      </c>
      <c r="G90" s="43" t="s">
        <v>0</v>
      </c>
      <c r="H90" s="43" t="s">
        <v>51</v>
      </c>
      <c r="I90" s="43" t="s">
        <v>153</v>
      </c>
      <c r="J90" s="43" t="s">
        <v>152</v>
      </c>
      <c r="K90" s="43" t="s">
        <v>102</v>
      </c>
    </row>
    <row r="91" spans="1:11" ht="18" customHeight="1" x14ac:dyDescent="0.4">
      <c r="A91" s="4"/>
      <c r="B91" s="5" t="s">
        <v>7</v>
      </c>
      <c r="C91" s="38" t="s">
        <v>247</v>
      </c>
      <c r="E91" s="5"/>
      <c r="G91" s="207">
        <f t="shared" ref="G91:H94" si="140">N55</f>
        <v>12</v>
      </c>
      <c r="H91" s="100">
        <f t="shared" si="140"/>
        <v>1</v>
      </c>
      <c r="I91" s="94">
        <f>COUNTIF(P54:IA54,"N")</f>
        <v>0</v>
      </c>
      <c r="J91" s="208">
        <f>COUNTIF(P54:IA54,"Y")</f>
        <v>12</v>
      </c>
      <c r="K91" s="45">
        <f>COUNTIF(P54:IA54,"NA")</f>
        <v>0</v>
      </c>
    </row>
    <row r="92" spans="1:11" ht="18" customHeight="1" x14ac:dyDescent="0.4">
      <c r="A92" s="4"/>
      <c r="B92" s="5" t="s">
        <v>8</v>
      </c>
      <c r="C92" s="38" t="s">
        <v>94</v>
      </c>
      <c r="E92" s="5"/>
      <c r="G92" s="59">
        <f t="shared" si="140"/>
        <v>12</v>
      </c>
      <c r="H92" s="36">
        <f t="shared" si="140"/>
        <v>1</v>
      </c>
      <c r="I92" s="95">
        <f>COUNTIF(P56:IA56,"N")</f>
        <v>0</v>
      </c>
      <c r="J92" s="52">
        <f>COUNTIF(P56:IA56,"Y")</f>
        <v>12</v>
      </c>
      <c r="K92" s="46">
        <f>COUNTIF(P56:IA56,"NA")</f>
        <v>0</v>
      </c>
    </row>
    <row r="93" spans="1:11" ht="16.5" customHeight="1" thickBot="1" x14ac:dyDescent="0.45">
      <c r="A93" s="4"/>
      <c r="B93" s="5" t="s">
        <v>9</v>
      </c>
      <c r="C93" s="38" t="s">
        <v>129</v>
      </c>
      <c r="E93" s="5"/>
      <c r="F93" s="12"/>
      <c r="G93" s="60">
        <f t="shared" si="140"/>
        <v>12</v>
      </c>
      <c r="H93" s="101">
        <f t="shared" si="140"/>
        <v>0.66666666666666663</v>
      </c>
      <c r="I93" s="129">
        <f>COUNTIF(P57:IA57,"N")</f>
        <v>4</v>
      </c>
      <c r="J93" s="130">
        <f>COUNTIF(P57:IA57,"Y")</f>
        <v>8</v>
      </c>
      <c r="K93" s="47">
        <f>COUNTIF(P57:IA57,"NA")</f>
        <v>0</v>
      </c>
    </row>
    <row r="94" spans="1:11" ht="18" customHeight="1" thickBot="1" x14ac:dyDescent="0.45">
      <c r="A94" s="4"/>
      <c r="B94" s="220" t="s">
        <v>10</v>
      </c>
      <c r="C94" s="220" t="s">
        <v>248</v>
      </c>
      <c r="E94" s="5"/>
      <c r="F94" s="12"/>
      <c r="G94" s="60">
        <f t="shared" si="140"/>
        <v>12</v>
      </c>
      <c r="H94" s="101">
        <f t="shared" si="140"/>
        <v>0.81818181818181823</v>
      </c>
      <c r="I94" s="129">
        <f>COUNTIF(P58:IA58,"N")</f>
        <v>2</v>
      </c>
      <c r="J94" s="130">
        <f>COUNTIF(P58:IA58,"Y")</f>
        <v>9</v>
      </c>
      <c r="K94" s="47">
        <f>COUNTIF(P58:IA58,"NA")</f>
        <v>1</v>
      </c>
    </row>
    <row r="95" spans="1:11" ht="23.45" customHeight="1" x14ac:dyDescent="0.4">
      <c r="A95" s="4"/>
      <c r="B95" s="2"/>
      <c r="C95" s="2"/>
      <c r="D95" s="10"/>
      <c r="E95" s="370" t="s">
        <v>172</v>
      </c>
      <c r="F95" s="370"/>
      <c r="G95" s="34"/>
      <c r="H95" s="128">
        <f>AVERAGE(H91:H94)</f>
        <v>0.87121212121212122</v>
      </c>
      <c r="I95" s="10"/>
      <c r="J95" s="10"/>
      <c r="K95" s="10"/>
    </row>
    <row r="96" spans="1:11" ht="20.25" customHeight="1" x14ac:dyDescent="0.4">
      <c r="B96" s="2"/>
      <c r="C96" s="2"/>
      <c r="D96" s="10"/>
      <c r="E96" s="10"/>
      <c r="F96" s="10"/>
      <c r="G96" s="10"/>
      <c r="H96" s="10"/>
      <c r="I96" s="10"/>
      <c r="J96" s="10"/>
      <c r="K96" s="10"/>
    </row>
    <row r="98" spans="1:11" ht="15" x14ac:dyDescent="0.4">
      <c r="A98" s="8"/>
    </row>
    <row r="99" spans="1:11" ht="15" x14ac:dyDescent="0.4">
      <c r="A99" s="6" t="s">
        <v>36</v>
      </c>
    </row>
    <row r="100" spans="1:11" ht="13.5" thickBot="1" x14ac:dyDescent="0.45">
      <c r="B100" s="2"/>
      <c r="C100" s="2"/>
      <c r="D100" s="10"/>
      <c r="F100" s="10"/>
      <c r="G100" s="10" t="s">
        <v>37</v>
      </c>
      <c r="H100" s="381" t="s">
        <v>38</v>
      </c>
      <c r="I100" s="381"/>
      <c r="J100" s="10"/>
      <c r="K100" s="10"/>
    </row>
    <row r="101" spans="1:11" ht="13.15" x14ac:dyDescent="0.4">
      <c r="A101" s="4"/>
      <c r="B101" s="2"/>
      <c r="C101" s="2"/>
      <c r="D101" s="10"/>
      <c r="E101" s="16" t="s">
        <v>144</v>
      </c>
      <c r="F101" s="10"/>
      <c r="G101" s="331">
        <f>COUNTIF(P59:IA59,"NS")</f>
        <v>0</v>
      </c>
      <c r="H101" s="373">
        <f>G101/(G101+G102+G103)</f>
        <v>0</v>
      </c>
      <c r="I101" s="374"/>
      <c r="J101" s="10"/>
      <c r="K101" s="11"/>
    </row>
    <row r="102" spans="1:11" ht="13.15" x14ac:dyDescent="0.4">
      <c r="B102" s="2"/>
      <c r="C102" s="2"/>
      <c r="D102" s="10"/>
      <c r="E102" s="16" t="s">
        <v>95</v>
      </c>
      <c r="F102" s="10"/>
      <c r="G102" s="332">
        <f>COUNTIF(P59:IA59,"M")</f>
        <v>3</v>
      </c>
      <c r="H102" s="375">
        <f>G102/(G101+G102+G103)</f>
        <v>0.25</v>
      </c>
      <c r="I102" s="376"/>
      <c r="J102" s="10"/>
      <c r="K102" s="11"/>
    </row>
    <row r="103" spans="1:11" ht="13.5" thickBot="1" x14ac:dyDescent="0.45">
      <c r="A103" s="10"/>
      <c r="B103" s="2"/>
      <c r="C103" s="2"/>
      <c r="D103" s="10"/>
      <c r="E103" s="16" t="s">
        <v>151</v>
      </c>
      <c r="F103" s="10"/>
      <c r="G103" s="333">
        <f>COUNTIF(P59:IA59,"S")</f>
        <v>9</v>
      </c>
      <c r="H103" s="377">
        <f>G103/(G101+G102+G103)</f>
        <v>0.75</v>
      </c>
      <c r="I103" s="378"/>
      <c r="J103" s="10"/>
      <c r="K103" s="11"/>
    </row>
    <row r="104" spans="1:11" ht="13.15" x14ac:dyDescent="0.4">
      <c r="A104" s="10"/>
      <c r="B104" s="2"/>
      <c r="C104" s="2"/>
      <c r="D104" s="10"/>
      <c r="E104" s="10"/>
      <c r="F104" s="10"/>
      <c r="G104" s="10"/>
      <c r="H104" s="10"/>
      <c r="I104" s="10"/>
      <c r="J104" s="10"/>
      <c r="K104" s="10"/>
    </row>
    <row r="105" spans="1:11" ht="13.15" x14ac:dyDescent="0.4">
      <c r="A105" s="10"/>
    </row>
    <row r="122" spans="1:3" x14ac:dyDescent="0.35">
      <c r="B122" s="5"/>
      <c r="C122" s="5"/>
    </row>
    <row r="123" spans="1:3" ht="13.15" x14ac:dyDescent="0.4">
      <c r="A123" s="11"/>
      <c r="B123" s="5"/>
      <c r="C123" s="5"/>
    </row>
    <row r="124" spans="1:3" ht="13.15" x14ac:dyDescent="0.4">
      <c r="A124" s="11"/>
    </row>
  </sheetData>
  <sheetProtection algorithmName="SHA-512" hashValue="ZuWWsy5eidt7Pe6gVRcdbkm6V7eaAX3/7GI0gtkwF2gGPx+TOiS27Wb77UhCAsd/HktD295KrGueBvQvTN2wag==" saltValue="YL7oIBrvkfbjNVvqzhkg0Q==" spinCount="100000" sheet="1" selectLockedCells="1"/>
  <mergeCells count="2243">
    <mergeCell ref="A1:K1"/>
    <mergeCell ref="D83:E83"/>
    <mergeCell ref="A6:K6"/>
    <mergeCell ref="ET59:ET60"/>
    <mergeCell ref="EU59:EU60"/>
    <mergeCell ref="EV59:EV60"/>
    <mergeCell ref="EW59:EW60"/>
    <mergeCell ref="EX59:EX60"/>
    <mergeCell ref="EY59:EY60"/>
    <mergeCell ref="EZ59:EZ60"/>
    <mergeCell ref="FA59:FA60"/>
    <mergeCell ref="FB59:FB60"/>
    <mergeCell ref="FC59:FC60"/>
    <mergeCell ref="FD59:FD60"/>
    <mergeCell ref="FE59:FE60"/>
    <mergeCell ref="FF59:FF60"/>
    <mergeCell ref="FG59:FG60"/>
    <mergeCell ref="DL59:DL60"/>
    <mergeCell ref="DM59:DM60"/>
    <mergeCell ref="DN59:DN60"/>
    <mergeCell ref="DO59:DO60"/>
    <mergeCell ref="DP59:DP60"/>
    <mergeCell ref="DQ59:DQ60"/>
    <mergeCell ref="DR59:DR60"/>
    <mergeCell ref="DS59:DS60"/>
    <mergeCell ref="DT59:DT60"/>
    <mergeCell ref="DU59:DU60"/>
    <mergeCell ref="DV59:DV60"/>
    <mergeCell ref="DW59:DW60"/>
    <mergeCell ref="DX59:DX60"/>
    <mergeCell ref="DY59:DY60"/>
    <mergeCell ref="DZ59:DZ60"/>
    <mergeCell ref="FI59:FI60"/>
    <mergeCell ref="EC59:EC60"/>
    <mergeCell ref="ED59:ED60"/>
    <mergeCell ref="EE59:EE60"/>
    <mergeCell ref="EF59:EF60"/>
    <mergeCell ref="EG59:EG60"/>
    <mergeCell ref="EH59:EH60"/>
    <mergeCell ref="EI59:EI60"/>
    <mergeCell ref="EJ59:EJ60"/>
    <mergeCell ref="EK59:EK60"/>
    <mergeCell ref="EL59:EL60"/>
    <mergeCell ref="EM59:EM60"/>
    <mergeCell ref="EN59:EN60"/>
    <mergeCell ref="EO59:EO60"/>
    <mergeCell ref="EP59:EP60"/>
    <mergeCell ref="EQ59:EQ60"/>
    <mergeCell ref="ER59:ER60"/>
    <mergeCell ref="ES59:ES60"/>
    <mergeCell ref="EA59:EA60"/>
    <mergeCell ref="EB59:EB60"/>
    <mergeCell ref="ET54:ET55"/>
    <mergeCell ref="EU54:EU55"/>
    <mergeCell ref="EV54:EV55"/>
    <mergeCell ref="EW54:EW55"/>
    <mergeCell ref="EX54:EX55"/>
    <mergeCell ref="EY54:EY55"/>
    <mergeCell ref="EZ54:EZ55"/>
    <mergeCell ref="FA54:FA55"/>
    <mergeCell ref="FB54:FB55"/>
    <mergeCell ref="FC54:FC55"/>
    <mergeCell ref="FD54:FD55"/>
    <mergeCell ref="FE54:FE55"/>
    <mergeCell ref="FF54:FF55"/>
    <mergeCell ref="FG54:FG55"/>
    <mergeCell ref="FH54:FH55"/>
    <mergeCell ref="FH59:FH60"/>
    <mergeCell ref="FI54:FI55"/>
    <mergeCell ref="EC54:EC55"/>
    <mergeCell ref="ED54:ED55"/>
    <mergeCell ref="EE54:EE55"/>
    <mergeCell ref="EF54:EF55"/>
    <mergeCell ref="EG54:EG55"/>
    <mergeCell ref="EH54:EH55"/>
    <mergeCell ref="EI54:EI55"/>
    <mergeCell ref="EJ54:EJ55"/>
    <mergeCell ref="EK54:EK55"/>
    <mergeCell ref="EL54:EL55"/>
    <mergeCell ref="EM54:EM55"/>
    <mergeCell ref="EN54:EN55"/>
    <mergeCell ref="EO54:EO55"/>
    <mergeCell ref="EP54:EP55"/>
    <mergeCell ref="EQ54:EQ55"/>
    <mergeCell ref="ER54:ER55"/>
    <mergeCell ref="ES54:ES55"/>
    <mergeCell ref="DL54:DL55"/>
    <mergeCell ref="DM54:DM55"/>
    <mergeCell ref="DN54:DN55"/>
    <mergeCell ref="DO54:DO55"/>
    <mergeCell ref="DP54:DP55"/>
    <mergeCell ref="DQ54:DQ55"/>
    <mergeCell ref="DR54:DR55"/>
    <mergeCell ref="DS54:DS55"/>
    <mergeCell ref="DT54:DT55"/>
    <mergeCell ref="DU54:DU55"/>
    <mergeCell ref="DV54:DV55"/>
    <mergeCell ref="DW54:DW55"/>
    <mergeCell ref="DX54:DX55"/>
    <mergeCell ref="DY54:DY55"/>
    <mergeCell ref="DZ54:DZ55"/>
    <mergeCell ref="EA54:EA55"/>
    <mergeCell ref="EB54:EB55"/>
    <mergeCell ref="ES45:ES46"/>
    <mergeCell ref="ET45:ET46"/>
    <mergeCell ref="EU45:EU46"/>
    <mergeCell ref="EV45:EV46"/>
    <mergeCell ref="EW45:EW46"/>
    <mergeCell ref="EX45:EX46"/>
    <mergeCell ref="EY45:EY46"/>
    <mergeCell ref="EZ45:EZ46"/>
    <mergeCell ref="FA45:FA46"/>
    <mergeCell ref="FB45:FB46"/>
    <mergeCell ref="FC45:FC46"/>
    <mergeCell ref="FD45:FD46"/>
    <mergeCell ref="FE45:FE46"/>
    <mergeCell ref="FF45:FF46"/>
    <mergeCell ref="FG45:FG46"/>
    <mergeCell ref="FH45:FH46"/>
    <mergeCell ref="FI45:FI46"/>
    <mergeCell ref="EB45:EB46"/>
    <mergeCell ref="EC45:EC46"/>
    <mergeCell ref="ED45:ED46"/>
    <mergeCell ref="EE45:EE46"/>
    <mergeCell ref="EF45:EF46"/>
    <mergeCell ref="EG45:EG46"/>
    <mergeCell ref="EH45:EH46"/>
    <mergeCell ref="EI45:EI46"/>
    <mergeCell ref="EJ45:EJ46"/>
    <mergeCell ref="EK45:EK46"/>
    <mergeCell ref="EL45:EL46"/>
    <mergeCell ref="EM45:EM46"/>
    <mergeCell ref="EN45:EN46"/>
    <mergeCell ref="EO45:EO46"/>
    <mergeCell ref="EP45:EP46"/>
    <mergeCell ref="EQ45:EQ46"/>
    <mergeCell ref="ER45:ER46"/>
    <mergeCell ref="ET37:ET38"/>
    <mergeCell ref="EU37:EU38"/>
    <mergeCell ref="EV37:EV38"/>
    <mergeCell ref="EW37:EW38"/>
    <mergeCell ref="EX37:EX38"/>
    <mergeCell ref="EY37:EY38"/>
    <mergeCell ref="EZ37:EZ38"/>
    <mergeCell ref="FA37:FA38"/>
    <mergeCell ref="FB37:FB38"/>
    <mergeCell ref="FC37:FC38"/>
    <mergeCell ref="FD37:FD38"/>
    <mergeCell ref="FE37:FE38"/>
    <mergeCell ref="FF37:FF38"/>
    <mergeCell ref="FG37:FG38"/>
    <mergeCell ref="FH37:FH38"/>
    <mergeCell ref="FI37:FI38"/>
    <mergeCell ref="DL45:DL46"/>
    <mergeCell ref="DM45:DM46"/>
    <mergeCell ref="DN45:DN46"/>
    <mergeCell ref="DO45:DO46"/>
    <mergeCell ref="DP45:DP46"/>
    <mergeCell ref="DQ45:DQ46"/>
    <mergeCell ref="DR45:DR46"/>
    <mergeCell ref="DS45:DS46"/>
    <mergeCell ref="DT45:DT46"/>
    <mergeCell ref="DU45:DU46"/>
    <mergeCell ref="DV45:DV46"/>
    <mergeCell ref="DW45:DW46"/>
    <mergeCell ref="DX45:DX46"/>
    <mergeCell ref="DY45:DY46"/>
    <mergeCell ref="DZ45:DZ46"/>
    <mergeCell ref="EA45:EA46"/>
    <mergeCell ref="EC37:EC38"/>
    <mergeCell ref="ED37:ED38"/>
    <mergeCell ref="EE37:EE38"/>
    <mergeCell ref="EF37:EF38"/>
    <mergeCell ref="EG37:EG38"/>
    <mergeCell ref="EH37:EH38"/>
    <mergeCell ref="EI37:EI38"/>
    <mergeCell ref="EJ37:EJ38"/>
    <mergeCell ref="EK37:EK38"/>
    <mergeCell ref="EL37:EL38"/>
    <mergeCell ref="EM37:EM38"/>
    <mergeCell ref="EN37:EN38"/>
    <mergeCell ref="EO37:EO38"/>
    <mergeCell ref="EP37:EP38"/>
    <mergeCell ref="EQ37:EQ38"/>
    <mergeCell ref="ER37:ER38"/>
    <mergeCell ref="ES37:ES38"/>
    <mergeCell ref="DL37:DL38"/>
    <mergeCell ref="DM37:DM38"/>
    <mergeCell ref="DN37:DN38"/>
    <mergeCell ref="DO37:DO38"/>
    <mergeCell ref="DP37:DP38"/>
    <mergeCell ref="DQ37:DQ38"/>
    <mergeCell ref="DR37:DR38"/>
    <mergeCell ref="DS37:DS38"/>
    <mergeCell ref="DT37:DT38"/>
    <mergeCell ref="DU37:DU38"/>
    <mergeCell ref="DV37:DV38"/>
    <mergeCell ref="DW37:DW38"/>
    <mergeCell ref="DX37:DX38"/>
    <mergeCell ref="DY37:DY38"/>
    <mergeCell ref="DZ37:DZ38"/>
    <mergeCell ref="EA37:EA38"/>
    <mergeCell ref="EB37:EB38"/>
    <mergeCell ref="ES28:ES29"/>
    <mergeCell ref="ET28:ET29"/>
    <mergeCell ref="EU28:EU29"/>
    <mergeCell ref="EV28:EV29"/>
    <mergeCell ref="EW28:EW29"/>
    <mergeCell ref="EX28:EX29"/>
    <mergeCell ref="EY28:EY29"/>
    <mergeCell ref="EZ28:EZ29"/>
    <mergeCell ref="FA28:FA29"/>
    <mergeCell ref="FB28:FB29"/>
    <mergeCell ref="FC28:FC29"/>
    <mergeCell ref="FD28:FD29"/>
    <mergeCell ref="FE28:FE29"/>
    <mergeCell ref="FF28:FF29"/>
    <mergeCell ref="FG28:FG29"/>
    <mergeCell ref="FH28:FH29"/>
    <mergeCell ref="FI28:FI29"/>
    <mergeCell ref="EB28:EB29"/>
    <mergeCell ref="EC28:EC29"/>
    <mergeCell ref="ED28:ED29"/>
    <mergeCell ref="EE28:EE29"/>
    <mergeCell ref="EF28:EF29"/>
    <mergeCell ref="EG28:EG29"/>
    <mergeCell ref="EH28:EH29"/>
    <mergeCell ref="EI28:EI29"/>
    <mergeCell ref="EJ28:EJ29"/>
    <mergeCell ref="EK28:EK29"/>
    <mergeCell ref="EL28:EL29"/>
    <mergeCell ref="EM28:EM29"/>
    <mergeCell ref="EN28:EN29"/>
    <mergeCell ref="EO28:EO29"/>
    <mergeCell ref="EP28:EP29"/>
    <mergeCell ref="EQ28:EQ29"/>
    <mergeCell ref="ER28:ER29"/>
    <mergeCell ref="ET25:ET26"/>
    <mergeCell ref="EU25:EU26"/>
    <mergeCell ref="EV25:EV26"/>
    <mergeCell ref="EW25:EW26"/>
    <mergeCell ref="EX25:EX26"/>
    <mergeCell ref="EY25:EY26"/>
    <mergeCell ref="EZ25:EZ26"/>
    <mergeCell ref="FA25:FA26"/>
    <mergeCell ref="FB25:FB26"/>
    <mergeCell ref="FC25:FC26"/>
    <mergeCell ref="FD25:FD26"/>
    <mergeCell ref="FE25:FE26"/>
    <mergeCell ref="FF25:FF26"/>
    <mergeCell ref="FG25:FG26"/>
    <mergeCell ref="FH25:FH26"/>
    <mergeCell ref="FI25:FI26"/>
    <mergeCell ref="DL28:DL29"/>
    <mergeCell ref="DM28:DM29"/>
    <mergeCell ref="DN28:DN29"/>
    <mergeCell ref="DO28:DO29"/>
    <mergeCell ref="DP28:DP29"/>
    <mergeCell ref="DQ28:DQ29"/>
    <mergeCell ref="DR28:DR29"/>
    <mergeCell ref="DS28:DS29"/>
    <mergeCell ref="DT28:DT29"/>
    <mergeCell ref="DU28:DU29"/>
    <mergeCell ref="DV28:DV29"/>
    <mergeCell ref="DW28:DW29"/>
    <mergeCell ref="DX28:DX29"/>
    <mergeCell ref="DY28:DY29"/>
    <mergeCell ref="DZ28:DZ29"/>
    <mergeCell ref="EA28:EA29"/>
    <mergeCell ref="EC25:EC26"/>
    <mergeCell ref="ED25:ED26"/>
    <mergeCell ref="EE25:EE26"/>
    <mergeCell ref="EF25:EF26"/>
    <mergeCell ref="EG25:EG26"/>
    <mergeCell ref="EH25:EH26"/>
    <mergeCell ref="EI25:EI26"/>
    <mergeCell ref="EJ25:EJ26"/>
    <mergeCell ref="EK25:EK26"/>
    <mergeCell ref="EL25:EL26"/>
    <mergeCell ref="EM25:EM26"/>
    <mergeCell ref="EN25:EN26"/>
    <mergeCell ref="EO25:EO26"/>
    <mergeCell ref="EP25:EP26"/>
    <mergeCell ref="EQ25:EQ26"/>
    <mergeCell ref="ER25:ER26"/>
    <mergeCell ref="ES25:ES26"/>
    <mergeCell ref="DL25:DL26"/>
    <mergeCell ref="DM25:DM26"/>
    <mergeCell ref="DN25:DN26"/>
    <mergeCell ref="DO25:DO26"/>
    <mergeCell ref="DP25:DP26"/>
    <mergeCell ref="DQ25:DQ26"/>
    <mergeCell ref="DR25:DR26"/>
    <mergeCell ref="DS25:DS26"/>
    <mergeCell ref="DT25:DT26"/>
    <mergeCell ref="DU25:DU26"/>
    <mergeCell ref="DV25:DV26"/>
    <mergeCell ref="DW25:DW26"/>
    <mergeCell ref="DX25:DX26"/>
    <mergeCell ref="DY25:DY26"/>
    <mergeCell ref="DZ25:DZ26"/>
    <mergeCell ref="EA25:EA26"/>
    <mergeCell ref="EB25:EB26"/>
    <mergeCell ref="ES20:ES21"/>
    <mergeCell ref="ET20:ET21"/>
    <mergeCell ref="EU20:EU21"/>
    <mergeCell ref="EV20:EV21"/>
    <mergeCell ref="EW20:EW21"/>
    <mergeCell ref="EX20:EX21"/>
    <mergeCell ref="EY20:EY21"/>
    <mergeCell ref="EZ20:EZ21"/>
    <mergeCell ref="FA20:FA21"/>
    <mergeCell ref="FB20:FB21"/>
    <mergeCell ref="FC20:FC21"/>
    <mergeCell ref="FD20:FD21"/>
    <mergeCell ref="FE20:FE21"/>
    <mergeCell ref="FF20:FF21"/>
    <mergeCell ref="FG20:FG21"/>
    <mergeCell ref="FH20:FH21"/>
    <mergeCell ref="FI20:FI21"/>
    <mergeCell ref="EB20:EB21"/>
    <mergeCell ref="EC20:EC21"/>
    <mergeCell ref="ED20:ED21"/>
    <mergeCell ref="EE20:EE21"/>
    <mergeCell ref="EF20:EF21"/>
    <mergeCell ref="EG20:EG21"/>
    <mergeCell ref="EH20:EH21"/>
    <mergeCell ref="EI20:EI21"/>
    <mergeCell ref="EJ20:EJ21"/>
    <mergeCell ref="EK20:EK21"/>
    <mergeCell ref="EL20:EL21"/>
    <mergeCell ref="EM20:EM21"/>
    <mergeCell ref="EN20:EN21"/>
    <mergeCell ref="EO20:EO21"/>
    <mergeCell ref="EP20:EP21"/>
    <mergeCell ref="EQ20:EQ21"/>
    <mergeCell ref="ER20:ER21"/>
    <mergeCell ref="ET16:ET17"/>
    <mergeCell ref="EU16:EU17"/>
    <mergeCell ref="EV16:EV17"/>
    <mergeCell ref="EW16:EW17"/>
    <mergeCell ref="EX16:EX17"/>
    <mergeCell ref="EY16:EY17"/>
    <mergeCell ref="EZ16:EZ17"/>
    <mergeCell ref="FA16:FA17"/>
    <mergeCell ref="FB16:FB17"/>
    <mergeCell ref="FC16:FC17"/>
    <mergeCell ref="FD16:FD17"/>
    <mergeCell ref="FE16:FE17"/>
    <mergeCell ref="FF16:FF17"/>
    <mergeCell ref="FG16:FG17"/>
    <mergeCell ref="FH16:FH17"/>
    <mergeCell ref="FI16:FI17"/>
    <mergeCell ref="DL20:DL21"/>
    <mergeCell ref="DM20:DM21"/>
    <mergeCell ref="DN20:DN21"/>
    <mergeCell ref="DO20:DO21"/>
    <mergeCell ref="DP20:DP21"/>
    <mergeCell ref="DQ20:DQ21"/>
    <mergeCell ref="DR20:DR21"/>
    <mergeCell ref="DS20:DS21"/>
    <mergeCell ref="DT20:DT21"/>
    <mergeCell ref="DU20:DU21"/>
    <mergeCell ref="DV20:DV21"/>
    <mergeCell ref="DW20:DW21"/>
    <mergeCell ref="DX20:DX21"/>
    <mergeCell ref="DY20:DY21"/>
    <mergeCell ref="DZ20:DZ21"/>
    <mergeCell ref="EA20:EA21"/>
    <mergeCell ref="EC16:EC17"/>
    <mergeCell ref="ED16:ED17"/>
    <mergeCell ref="EE16:EE17"/>
    <mergeCell ref="EF16:EF17"/>
    <mergeCell ref="EG16:EG17"/>
    <mergeCell ref="EH16:EH17"/>
    <mergeCell ref="EI16:EI17"/>
    <mergeCell ref="EJ16:EJ17"/>
    <mergeCell ref="EK16:EK17"/>
    <mergeCell ref="EL16:EL17"/>
    <mergeCell ref="EM16:EM17"/>
    <mergeCell ref="EN16:EN17"/>
    <mergeCell ref="EO16:EO17"/>
    <mergeCell ref="EP16:EP17"/>
    <mergeCell ref="EQ16:EQ17"/>
    <mergeCell ref="ER16:ER17"/>
    <mergeCell ref="ES16:ES17"/>
    <mergeCell ref="DL16:DL17"/>
    <mergeCell ref="DM16:DM17"/>
    <mergeCell ref="DN16:DN17"/>
    <mergeCell ref="DO16:DO17"/>
    <mergeCell ref="DP16:DP17"/>
    <mergeCell ref="DQ16:DQ17"/>
    <mergeCell ref="DR16:DR17"/>
    <mergeCell ref="DS16:DS17"/>
    <mergeCell ref="DT16:DT17"/>
    <mergeCell ref="DU16:DU17"/>
    <mergeCell ref="DV16:DV17"/>
    <mergeCell ref="DW16:DW17"/>
    <mergeCell ref="DX16:DX17"/>
    <mergeCell ref="DY16:DY17"/>
    <mergeCell ref="DZ16:DZ17"/>
    <mergeCell ref="EA16:EA17"/>
    <mergeCell ref="EB16:EB17"/>
    <mergeCell ref="ES13:ES14"/>
    <mergeCell ref="ET13:ET14"/>
    <mergeCell ref="EU13:EU14"/>
    <mergeCell ref="EV13:EV14"/>
    <mergeCell ref="EW13:EW14"/>
    <mergeCell ref="EX13:EX14"/>
    <mergeCell ref="EY13:EY14"/>
    <mergeCell ref="EZ13:EZ14"/>
    <mergeCell ref="FA13:FA14"/>
    <mergeCell ref="FB13:FB14"/>
    <mergeCell ref="FC13:FC14"/>
    <mergeCell ref="FD13:FD14"/>
    <mergeCell ref="FE13:FE14"/>
    <mergeCell ref="FF13:FF14"/>
    <mergeCell ref="FG13:FG14"/>
    <mergeCell ref="FH13:FH14"/>
    <mergeCell ref="FI13:FI14"/>
    <mergeCell ref="EB13:EB14"/>
    <mergeCell ref="EC13:EC14"/>
    <mergeCell ref="ED13:ED14"/>
    <mergeCell ref="EE13:EE14"/>
    <mergeCell ref="EF13:EF14"/>
    <mergeCell ref="EG13:EG14"/>
    <mergeCell ref="EH13:EH14"/>
    <mergeCell ref="EI13:EI14"/>
    <mergeCell ref="EJ13:EJ14"/>
    <mergeCell ref="EK13:EK14"/>
    <mergeCell ref="EL13:EL14"/>
    <mergeCell ref="EM13:EM14"/>
    <mergeCell ref="EN13:EN14"/>
    <mergeCell ref="EO13:EO14"/>
    <mergeCell ref="EP13:EP14"/>
    <mergeCell ref="EQ13:EQ14"/>
    <mergeCell ref="ER13:ER14"/>
    <mergeCell ref="ET4:ET5"/>
    <mergeCell ref="EU4:EU5"/>
    <mergeCell ref="EV4:EV5"/>
    <mergeCell ref="EW4:EW5"/>
    <mergeCell ref="EX4:EX5"/>
    <mergeCell ref="EY4:EY5"/>
    <mergeCell ref="EZ4:EZ5"/>
    <mergeCell ref="FA4:FA5"/>
    <mergeCell ref="FB4:FB5"/>
    <mergeCell ref="FC4:FC5"/>
    <mergeCell ref="FD4:FD5"/>
    <mergeCell ref="FE4:FE5"/>
    <mergeCell ref="FF4:FF5"/>
    <mergeCell ref="FG4:FG5"/>
    <mergeCell ref="FH4:FH5"/>
    <mergeCell ref="FI4:FI5"/>
    <mergeCell ref="DL13:DL14"/>
    <mergeCell ref="DM13:DM14"/>
    <mergeCell ref="DN13:DN14"/>
    <mergeCell ref="DO13:DO14"/>
    <mergeCell ref="DP13:DP14"/>
    <mergeCell ref="DQ13:DQ14"/>
    <mergeCell ref="DR13:DR14"/>
    <mergeCell ref="DS13:DS14"/>
    <mergeCell ref="DT13:DT14"/>
    <mergeCell ref="DU13:DU14"/>
    <mergeCell ref="DV13:DV14"/>
    <mergeCell ref="DW13:DW14"/>
    <mergeCell ref="DX13:DX14"/>
    <mergeCell ref="DY13:DY14"/>
    <mergeCell ref="DZ13:DZ14"/>
    <mergeCell ref="EA13:EA14"/>
    <mergeCell ref="EC4:EC5"/>
    <mergeCell ref="ED4:ED5"/>
    <mergeCell ref="EE4:EE5"/>
    <mergeCell ref="EF4:EF5"/>
    <mergeCell ref="EG4:EG5"/>
    <mergeCell ref="EH4:EH5"/>
    <mergeCell ref="EI4:EI5"/>
    <mergeCell ref="EJ4:EJ5"/>
    <mergeCell ref="EK4:EK5"/>
    <mergeCell ref="EL4:EL5"/>
    <mergeCell ref="EM4:EM5"/>
    <mergeCell ref="EN4:EN5"/>
    <mergeCell ref="EO4:EO5"/>
    <mergeCell ref="EP4:EP5"/>
    <mergeCell ref="EQ4:EQ5"/>
    <mergeCell ref="ER4:ER5"/>
    <mergeCell ref="ES4:ES5"/>
    <mergeCell ref="DL4:DL5"/>
    <mergeCell ref="DM4:DM5"/>
    <mergeCell ref="DN4:DN5"/>
    <mergeCell ref="DO4:DO5"/>
    <mergeCell ref="DP4:DP5"/>
    <mergeCell ref="DQ4:DQ5"/>
    <mergeCell ref="DR4:DR5"/>
    <mergeCell ref="DS4:DS5"/>
    <mergeCell ref="DT4:DT5"/>
    <mergeCell ref="DU4:DU5"/>
    <mergeCell ref="DV4:DV5"/>
    <mergeCell ref="DW4:DW5"/>
    <mergeCell ref="DX4:DX5"/>
    <mergeCell ref="DY4:DY5"/>
    <mergeCell ref="DZ4:DZ5"/>
    <mergeCell ref="EA4:EA5"/>
    <mergeCell ref="EB4:EB5"/>
    <mergeCell ref="H100:I100"/>
    <mergeCell ref="D85:F85"/>
    <mergeCell ref="C36:F36"/>
    <mergeCell ref="C37:F37"/>
    <mergeCell ref="C38:F38"/>
    <mergeCell ref="C39:F39"/>
    <mergeCell ref="D57:F57"/>
    <mergeCell ref="D58:F58"/>
    <mergeCell ref="D59:F59"/>
    <mergeCell ref="D65:F65"/>
    <mergeCell ref="D66:F66"/>
    <mergeCell ref="D67:F67"/>
    <mergeCell ref="D70:F70"/>
    <mergeCell ref="D72:F72"/>
    <mergeCell ref="D78:F78"/>
    <mergeCell ref="D79:F79"/>
    <mergeCell ref="D80:F80"/>
    <mergeCell ref="D82:F82"/>
    <mergeCell ref="D84:F84"/>
    <mergeCell ref="C44:F44"/>
    <mergeCell ref="C45:F45"/>
    <mergeCell ref="BZ59:BZ60"/>
    <mergeCell ref="CA59:CA60"/>
    <mergeCell ref="CB59:CB60"/>
    <mergeCell ref="CC59:CC60"/>
    <mergeCell ref="T13:T14"/>
    <mergeCell ref="U13:U14"/>
    <mergeCell ref="S13:S14"/>
    <mergeCell ref="S16:S17"/>
    <mergeCell ref="T16:T17"/>
    <mergeCell ref="U16:U17"/>
    <mergeCell ref="S20:S21"/>
    <mergeCell ref="T20:T21"/>
    <mergeCell ref="U20:U21"/>
    <mergeCell ref="S25:S26"/>
    <mergeCell ref="T25:T26"/>
    <mergeCell ref="U25:U26"/>
    <mergeCell ref="S28:S29"/>
    <mergeCell ref="T28:T29"/>
    <mergeCell ref="U28:U29"/>
    <mergeCell ref="S37:S38"/>
    <mergeCell ref="T37:T38"/>
    <mergeCell ref="U37:U38"/>
    <mergeCell ref="S45:S46"/>
    <mergeCell ref="T45:T46"/>
    <mergeCell ref="U45:U46"/>
    <mergeCell ref="S54:S55"/>
    <mergeCell ref="T54:T55"/>
    <mergeCell ref="U54:U55"/>
    <mergeCell ref="CB45:CB46"/>
    <mergeCell ref="CC45:CC46"/>
    <mergeCell ref="BU37:BU38"/>
    <mergeCell ref="BV37:BV38"/>
    <mergeCell ref="CD45:CD46"/>
    <mergeCell ref="CE45:CE46"/>
    <mergeCell ref="CF45:CF46"/>
    <mergeCell ref="CG45:CG46"/>
    <mergeCell ref="CH45:CH46"/>
    <mergeCell ref="CI45:CI46"/>
    <mergeCell ref="CJ45:CJ46"/>
    <mergeCell ref="DF45:DF46"/>
    <mergeCell ref="DG45:DG46"/>
    <mergeCell ref="DH45:DH46"/>
    <mergeCell ref="DI45:DI46"/>
    <mergeCell ref="DJ45:DJ46"/>
    <mergeCell ref="DK45:DK46"/>
    <mergeCell ref="CK45:CK46"/>
    <mergeCell ref="CL45:CL46"/>
    <mergeCell ref="CM45:CM46"/>
    <mergeCell ref="CN45:CN46"/>
    <mergeCell ref="CO45:CO46"/>
    <mergeCell ref="CP45:CP46"/>
    <mergeCell ref="CQ45:CQ46"/>
    <mergeCell ref="CR45:CR46"/>
    <mergeCell ref="CS45:CS46"/>
    <mergeCell ref="CT45:CT46"/>
    <mergeCell ref="CU45:CU46"/>
    <mergeCell ref="CV45:CV46"/>
    <mergeCell ref="CW45:CW46"/>
    <mergeCell ref="CX45:CX46"/>
    <mergeCell ref="CY45:CY46"/>
    <mergeCell ref="CZ45:CZ46"/>
    <mergeCell ref="DA45:DA46"/>
    <mergeCell ref="DB45:DB46"/>
    <mergeCell ref="DC45:DC46"/>
    <mergeCell ref="BY16:BY17"/>
    <mergeCell ref="CP16:CP17"/>
    <mergeCell ref="CQ16:CQ17"/>
    <mergeCell ref="CR16:CR17"/>
    <mergeCell ref="CS16:CS17"/>
    <mergeCell ref="CT16:CT17"/>
    <mergeCell ref="CU16:CU17"/>
    <mergeCell ref="CV16:CV17"/>
    <mergeCell ref="CW16:CW17"/>
    <mergeCell ref="CI16:CI17"/>
    <mergeCell ref="CJ16:CJ17"/>
    <mergeCell ref="CK16:CK17"/>
    <mergeCell ref="CL16:CL17"/>
    <mergeCell ref="CM16:CM17"/>
    <mergeCell ref="CN16:CN17"/>
    <mergeCell ref="CO16:CO17"/>
    <mergeCell ref="DD45:DD46"/>
    <mergeCell ref="CN28:CN29"/>
    <mergeCell ref="CO28:CO29"/>
    <mergeCell ref="CP28:CP29"/>
    <mergeCell ref="CQ28:CQ29"/>
    <mergeCell ref="CR28:CR29"/>
    <mergeCell ref="CS28:CS29"/>
    <mergeCell ref="CT28:CT29"/>
    <mergeCell ref="CU28:CU29"/>
    <mergeCell ref="CV28:CV29"/>
    <mergeCell ref="CW28:CW29"/>
    <mergeCell ref="CX28:CX29"/>
    <mergeCell ref="CY28:CY29"/>
    <mergeCell ref="CZ28:CZ29"/>
    <mergeCell ref="DA28:DA29"/>
    <mergeCell ref="DB28:DB29"/>
    <mergeCell ref="CC16:CC17"/>
    <mergeCell ref="CD16:CD17"/>
    <mergeCell ref="CE16:CE17"/>
    <mergeCell ref="CF16:CF17"/>
    <mergeCell ref="CG16:CG17"/>
    <mergeCell ref="CH16:CH17"/>
    <mergeCell ref="D15:E15"/>
    <mergeCell ref="D16:E16"/>
    <mergeCell ref="CK4:CK5"/>
    <mergeCell ref="DH4:DH5"/>
    <mergeCell ref="DI4:DI5"/>
    <mergeCell ref="DJ4:DJ5"/>
    <mergeCell ref="DK4:DK5"/>
    <mergeCell ref="DA4:DA5"/>
    <mergeCell ref="DB4:DB5"/>
    <mergeCell ref="DC4:DC5"/>
    <mergeCell ref="DD4:DD5"/>
    <mergeCell ref="DE4:DE5"/>
    <mergeCell ref="CT4:CT5"/>
    <mergeCell ref="DF4:DF5"/>
    <mergeCell ref="CU4:CU5"/>
    <mergeCell ref="CV4:CV5"/>
    <mergeCell ref="CW4:CW5"/>
    <mergeCell ref="CX4:CX5"/>
    <mergeCell ref="CY4:CY5"/>
    <mergeCell ref="CZ4:CZ5"/>
    <mergeCell ref="DG4:DG5"/>
    <mergeCell ref="CL4:CL5"/>
    <mergeCell ref="BS16:BS17"/>
    <mergeCell ref="BT16:BT17"/>
    <mergeCell ref="BU16:BU17"/>
    <mergeCell ref="BV16:BV17"/>
    <mergeCell ref="BW16:BW17"/>
    <mergeCell ref="BX16:BX17"/>
    <mergeCell ref="BZ16:BZ17"/>
    <mergeCell ref="CA16:CA17"/>
    <mergeCell ref="CX16:CX17"/>
    <mergeCell ref="CY16:CY17"/>
    <mergeCell ref="BU4:BU5"/>
    <mergeCell ref="BV4:BV5"/>
    <mergeCell ref="BW4:BW5"/>
    <mergeCell ref="BX4:BX5"/>
    <mergeCell ref="BY4:BY5"/>
    <mergeCell ref="BZ4:BZ5"/>
    <mergeCell ref="CA4:CA5"/>
    <mergeCell ref="CC4:CC5"/>
    <mergeCell ref="CD4:CD5"/>
    <mergeCell ref="CE4:CE5"/>
    <mergeCell ref="CF4:CF5"/>
    <mergeCell ref="CG4:CG5"/>
    <mergeCell ref="CH4:CH5"/>
    <mergeCell ref="CI4:CI5"/>
    <mergeCell ref="CJ4:CJ5"/>
    <mergeCell ref="CB13:CB14"/>
    <mergeCell ref="CC13:CC14"/>
    <mergeCell ref="CD13:CD14"/>
    <mergeCell ref="CM13:CM14"/>
    <mergeCell ref="CL13:CL14"/>
    <mergeCell ref="CK13:CK14"/>
    <mergeCell ref="CJ13:CJ14"/>
    <mergeCell ref="CI13:CI14"/>
    <mergeCell ref="CH13:CH14"/>
    <mergeCell ref="CG13:CG14"/>
    <mergeCell ref="CF13:CF14"/>
    <mergeCell ref="D10:E10"/>
    <mergeCell ref="D11:E11"/>
    <mergeCell ref="T4:T5"/>
    <mergeCell ref="U4:U5"/>
    <mergeCell ref="AF4:AF5"/>
    <mergeCell ref="AG4:AG5"/>
    <mergeCell ref="AH4:AH5"/>
    <mergeCell ref="AI4:AI5"/>
    <mergeCell ref="AJ4:AJ5"/>
    <mergeCell ref="AK4:AK5"/>
    <mergeCell ref="AL4:AL5"/>
    <mergeCell ref="AM4:AM5"/>
    <mergeCell ref="AN4:AN5"/>
    <mergeCell ref="AO4:AO5"/>
    <mergeCell ref="AP4:AP5"/>
    <mergeCell ref="AQ4:AQ5"/>
    <mergeCell ref="AR4:AR5"/>
    <mergeCell ref="DH59:DH60"/>
    <mergeCell ref="CB4:CB5"/>
    <mergeCell ref="DF59:DF60"/>
    <mergeCell ref="CO59:CO60"/>
    <mergeCell ref="CP59:CP60"/>
    <mergeCell ref="CQ59:CQ60"/>
    <mergeCell ref="CR59:CR60"/>
    <mergeCell ref="CS59:CS60"/>
    <mergeCell ref="CT59:CT60"/>
    <mergeCell ref="CU59:CU60"/>
    <mergeCell ref="CV59:CV60"/>
    <mergeCell ref="CW59:CW60"/>
    <mergeCell ref="BS59:BS60"/>
    <mergeCell ref="BT59:BT60"/>
    <mergeCell ref="BU59:BU60"/>
    <mergeCell ref="BV59:BV60"/>
    <mergeCell ref="BW59:BW60"/>
    <mergeCell ref="BX59:BX60"/>
    <mergeCell ref="BY59:BY60"/>
    <mergeCell ref="CD59:CD60"/>
    <mergeCell ref="CE59:CE60"/>
    <mergeCell ref="CF59:CF60"/>
    <mergeCell ref="CG59:CG60"/>
    <mergeCell ref="CM4:CM5"/>
    <mergeCell ref="CN4:CN5"/>
    <mergeCell ref="CO4:CO5"/>
    <mergeCell ref="CP4:CP5"/>
    <mergeCell ref="CQ4:CQ5"/>
    <mergeCell ref="CR4:CR5"/>
    <mergeCell ref="CS4:CS5"/>
    <mergeCell ref="BS4:BS5"/>
    <mergeCell ref="BT4:BT5"/>
    <mergeCell ref="DI59:DI60"/>
    <mergeCell ref="DJ59:DJ60"/>
    <mergeCell ref="DK59:DK60"/>
    <mergeCell ref="H101:I101"/>
    <mergeCell ref="H102:I102"/>
    <mergeCell ref="H103:I103"/>
    <mergeCell ref="CX59:CX60"/>
    <mergeCell ref="CY59:CY60"/>
    <mergeCell ref="CZ59:CZ60"/>
    <mergeCell ref="DA59:DA60"/>
    <mergeCell ref="DB59:DB60"/>
    <mergeCell ref="DC59:DC60"/>
    <mergeCell ref="DD59:DD60"/>
    <mergeCell ref="DE59:DE60"/>
    <mergeCell ref="R59:R60"/>
    <mergeCell ref="S59:S60"/>
    <mergeCell ref="T59:T60"/>
    <mergeCell ref="U59:U60"/>
    <mergeCell ref="V59:V60"/>
    <mergeCell ref="W59:W60"/>
    <mergeCell ref="X59:X60"/>
    <mergeCell ref="Y59:Y60"/>
    <mergeCell ref="Z59:Z60"/>
    <mergeCell ref="AA59:AA60"/>
    <mergeCell ref="CH59:CH60"/>
    <mergeCell ref="CI59:CI60"/>
    <mergeCell ref="CJ59:CJ60"/>
    <mergeCell ref="CK59:CK60"/>
    <mergeCell ref="CL59:CL60"/>
    <mergeCell ref="CM59:CM60"/>
    <mergeCell ref="CN59:CN60"/>
    <mergeCell ref="DG59:DG60"/>
    <mergeCell ref="BY20:BY21"/>
    <mergeCell ref="BZ20:BZ21"/>
    <mergeCell ref="CA20:CA21"/>
    <mergeCell ref="CB20:CB21"/>
    <mergeCell ref="CC20:CC21"/>
    <mergeCell ref="CD20:CD21"/>
    <mergeCell ref="BX37:BX38"/>
    <mergeCell ref="BS13:BS14"/>
    <mergeCell ref="BT13:BT14"/>
    <mergeCell ref="BU13:BU14"/>
    <mergeCell ref="BV13:BV14"/>
    <mergeCell ref="BW13:BW14"/>
    <mergeCell ref="BX13:BX14"/>
    <mergeCell ref="BS20:BS21"/>
    <mergeCell ref="BT20:BT21"/>
    <mergeCell ref="BU20:BU21"/>
    <mergeCell ref="BV20:BV21"/>
    <mergeCell ref="BW20:BW21"/>
    <mergeCell ref="BX20:BX21"/>
    <mergeCell ref="BW28:BW29"/>
    <mergeCell ref="BX28:BX29"/>
    <mergeCell ref="CB16:CB17"/>
    <mergeCell ref="BS28:BS29"/>
    <mergeCell ref="BT28:BT29"/>
    <mergeCell ref="BU28:BU29"/>
    <mergeCell ref="BV28:BV29"/>
    <mergeCell ref="BY13:BY14"/>
    <mergeCell ref="BZ13:BZ14"/>
    <mergeCell ref="CA13:CA14"/>
    <mergeCell ref="BS25:BS26"/>
    <mergeCell ref="BT25:BT26"/>
    <mergeCell ref="BU25:BU26"/>
    <mergeCell ref="BV25:BV26"/>
    <mergeCell ref="BW25:BW26"/>
    <mergeCell ref="BX25:BX26"/>
    <mergeCell ref="BS37:BS38"/>
    <mergeCell ref="BT37:BT38"/>
    <mergeCell ref="BS45:BS46"/>
    <mergeCell ref="BT45:BT46"/>
    <mergeCell ref="BU45:BU46"/>
    <mergeCell ref="BV45:BV46"/>
    <mergeCell ref="BW45:BW46"/>
    <mergeCell ref="BX45:BX46"/>
    <mergeCell ref="BY45:BY46"/>
    <mergeCell ref="BZ45:BZ46"/>
    <mergeCell ref="CA45:CA46"/>
    <mergeCell ref="BY28:BY29"/>
    <mergeCell ref="BZ28:BZ29"/>
    <mergeCell ref="CA28:CA29"/>
    <mergeCell ref="BW37:BW38"/>
    <mergeCell ref="CB54:CB55"/>
    <mergeCell ref="CC54:CC55"/>
    <mergeCell ref="CD54:CD55"/>
    <mergeCell ref="CM54:CM55"/>
    <mergeCell ref="CL54:CL55"/>
    <mergeCell ref="CK54:CK55"/>
    <mergeCell ref="CJ54:CJ55"/>
    <mergeCell ref="CI54:CI55"/>
    <mergeCell ref="CH54:CH55"/>
    <mergeCell ref="CG54:CG55"/>
    <mergeCell ref="CF54:CF55"/>
    <mergeCell ref="CE54:CE55"/>
    <mergeCell ref="BS54:BS55"/>
    <mergeCell ref="BT54:BT55"/>
    <mergeCell ref="BU54:BU55"/>
    <mergeCell ref="BV54:BV55"/>
    <mergeCell ref="BW54:BW55"/>
    <mergeCell ref="BX54:BX55"/>
    <mergeCell ref="BY54:BY55"/>
    <mergeCell ref="BZ54:BZ55"/>
    <mergeCell ref="CA54:CA55"/>
    <mergeCell ref="CB25:CB26"/>
    <mergeCell ref="CC25:CC26"/>
    <mergeCell ref="CD25:CD26"/>
    <mergeCell ref="BY37:BY38"/>
    <mergeCell ref="BZ37:BZ38"/>
    <mergeCell ref="CA37:CA38"/>
    <mergeCell ref="CB37:CB38"/>
    <mergeCell ref="CC37:CC38"/>
    <mergeCell ref="CD37:CD38"/>
    <mergeCell ref="CL37:CL38"/>
    <mergeCell ref="CK37:CK38"/>
    <mergeCell ref="CJ37:CJ38"/>
    <mergeCell ref="CI37:CI38"/>
    <mergeCell ref="CH37:CH38"/>
    <mergeCell ref="CG37:CG38"/>
    <mergeCell ref="CF37:CF38"/>
    <mergeCell ref="CE37:CE38"/>
    <mergeCell ref="BY25:BY26"/>
    <mergeCell ref="BZ25:BZ26"/>
    <mergeCell ref="CA25:CA26"/>
    <mergeCell ref="CB28:CB29"/>
    <mergeCell ref="CC28:CC29"/>
    <mergeCell ref="CD28:CD29"/>
    <mergeCell ref="CE28:CE29"/>
    <mergeCell ref="CF28:CF29"/>
    <mergeCell ref="CG28:CG29"/>
    <mergeCell ref="CH28:CH29"/>
    <mergeCell ref="CI28:CI29"/>
    <mergeCell ref="CJ28:CJ29"/>
    <mergeCell ref="CK28:CK29"/>
    <mergeCell ref="CM25:CM26"/>
    <mergeCell ref="CL25:CL26"/>
    <mergeCell ref="CK25:CK26"/>
    <mergeCell ref="CJ25:CJ26"/>
    <mergeCell ref="CI25:CI26"/>
    <mergeCell ref="CH25:CH26"/>
    <mergeCell ref="CG25:CG26"/>
    <mergeCell ref="CF25:CF26"/>
    <mergeCell ref="CE25:CE26"/>
    <mergeCell ref="CL28:CL29"/>
    <mergeCell ref="CM28:CM29"/>
    <mergeCell ref="CL20:CL21"/>
    <mergeCell ref="CK20:CK21"/>
    <mergeCell ref="CJ20:CJ21"/>
    <mergeCell ref="CI20:CI21"/>
    <mergeCell ref="CH20:CH21"/>
    <mergeCell ref="CG20:CG21"/>
    <mergeCell ref="CF20:CF21"/>
    <mergeCell ref="CE20:CE21"/>
    <mergeCell ref="CE13:CE14"/>
    <mergeCell ref="CU54:CU55"/>
    <mergeCell ref="CT54:CT55"/>
    <mergeCell ref="CS54:CS55"/>
    <mergeCell ref="CR54:CR55"/>
    <mergeCell ref="CQ54:CQ55"/>
    <mergeCell ref="CP54:CP55"/>
    <mergeCell ref="CO54:CO55"/>
    <mergeCell ref="CN54:CN55"/>
    <mergeCell ref="CU37:CU38"/>
    <mergeCell ref="CT37:CT38"/>
    <mergeCell ref="CS37:CS38"/>
    <mergeCell ref="CR37:CR38"/>
    <mergeCell ref="CQ37:CQ38"/>
    <mergeCell ref="CP37:CP38"/>
    <mergeCell ref="CO37:CO38"/>
    <mergeCell ref="CN37:CN38"/>
    <mergeCell ref="CM20:CM21"/>
    <mergeCell ref="CM37:CM38"/>
    <mergeCell ref="CU13:CU14"/>
    <mergeCell ref="CT13:CT14"/>
    <mergeCell ref="CS13:CS14"/>
    <mergeCell ref="CR13:CR14"/>
    <mergeCell ref="CQ13:CQ14"/>
    <mergeCell ref="CP13:CP14"/>
    <mergeCell ref="CO13:CO14"/>
    <mergeCell ref="CN13:CN14"/>
    <mergeCell ref="CT20:CT21"/>
    <mergeCell ref="CS20:CS21"/>
    <mergeCell ref="CR20:CR21"/>
    <mergeCell ref="CQ20:CQ21"/>
    <mergeCell ref="CP20:CP21"/>
    <mergeCell ref="DG54:DG55"/>
    <mergeCell ref="DF54:DF55"/>
    <mergeCell ref="DE54:DE55"/>
    <mergeCell ref="DD54:DD55"/>
    <mergeCell ref="DC54:DC55"/>
    <mergeCell ref="DB54:DB55"/>
    <mergeCell ref="DA54:DA55"/>
    <mergeCell ref="CZ54:CZ55"/>
    <mergeCell ref="CY54:CY55"/>
    <mergeCell ref="CX54:CX55"/>
    <mergeCell ref="CW54:CW55"/>
    <mergeCell ref="CV54:CV55"/>
    <mergeCell ref="DG37:DG38"/>
    <mergeCell ref="DF37:DF38"/>
    <mergeCell ref="DE37:DE38"/>
    <mergeCell ref="DD37:DD38"/>
    <mergeCell ref="DE45:DE46"/>
    <mergeCell ref="DE16:DE17"/>
    <mergeCell ref="DF16:DF17"/>
    <mergeCell ref="DB20:DB21"/>
    <mergeCell ref="DA20:DA21"/>
    <mergeCell ref="CZ20:CZ21"/>
    <mergeCell ref="CY20:CY21"/>
    <mergeCell ref="DC37:DC38"/>
    <mergeCell ref="DB37:DB38"/>
    <mergeCell ref="DA37:DA38"/>
    <mergeCell ref="CZ37:CZ38"/>
    <mergeCell ref="CY37:CY38"/>
    <mergeCell ref="CX37:CX38"/>
    <mergeCell ref="CW37:CW38"/>
    <mergeCell ref="CV37:CV38"/>
    <mergeCell ref="CX25:CX26"/>
    <mergeCell ref="CW25:CW26"/>
    <mergeCell ref="CV25:CV26"/>
    <mergeCell ref="DC28:DC29"/>
    <mergeCell ref="DD25:DD26"/>
    <mergeCell ref="DC25:DC26"/>
    <mergeCell ref="CZ16:CZ17"/>
    <mergeCell ref="DA16:DA17"/>
    <mergeCell ref="DD16:DD17"/>
    <mergeCell ref="CO20:CO21"/>
    <mergeCell ref="CN20:CN21"/>
    <mergeCell ref="DB25:DB26"/>
    <mergeCell ref="DA25:DA26"/>
    <mergeCell ref="CZ25:CZ26"/>
    <mergeCell ref="CY25:CY26"/>
    <mergeCell ref="CU25:CU26"/>
    <mergeCell ref="CT25:CT26"/>
    <mergeCell ref="CS25:CS26"/>
    <mergeCell ref="CR25:CR26"/>
    <mergeCell ref="CQ25:CQ26"/>
    <mergeCell ref="CP25:CP26"/>
    <mergeCell ref="CO25:CO26"/>
    <mergeCell ref="CN25:CN26"/>
    <mergeCell ref="CU20:CU21"/>
    <mergeCell ref="DB16:DB17"/>
    <mergeCell ref="DC16:DC17"/>
    <mergeCell ref="DG16:DG17"/>
    <mergeCell ref="DH37:DH38"/>
    <mergeCell ref="DI37:DI38"/>
    <mergeCell ref="DJ37:DJ38"/>
    <mergeCell ref="DK37:DK38"/>
    <mergeCell ref="DD28:DD29"/>
    <mergeCell ref="DE28:DE29"/>
    <mergeCell ref="DF28:DF29"/>
    <mergeCell ref="DG28:DG29"/>
    <mergeCell ref="CX20:CX21"/>
    <mergeCell ref="CW20:CW21"/>
    <mergeCell ref="CV20:CV21"/>
    <mergeCell ref="DG13:DG14"/>
    <mergeCell ref="DF13:DF14"/>
    <mergeCell ref="DE13:DE14"/>
    <mergeCell ref="DD13:DD14"/>
    <mergeCell ref="DC13:DC14"/>
    <mergeCell ref="DB13:DB14"/>
    <mergeCell ref="DA13:DA14"/>
    <mergeCell ref="CZ13:CZ14"/>
    <mergeCell ref="CY13:CY14"/>
    <mergeCell ref="CX13:CX14"/>
    <mergeCell ref="CW13:CW14"/>
    <mergeCell ref="CV13:CV14"/>
    <mergeCell ref="DG20:DG21"/>
    <mergeCell ref="DF20:DF21"/>
    <mergeCell ref="DE20:DE21"/>
    <mergeCell ref="DD20:DD21"/>
    <mergeCell ref="DC20:DC21"/>
    <mergeCell ref="DG25:DG26"/>
    <mergeCell ref="DF25:DF26"/>
    <mergeCell ref="DE25:DE26"/>
    <mergeCell ref="DH54:DH55"/>
    <mergeCell ref="DI54:DI55"/>
    <mergeCell ref="DJ54:DJ55"/>
    <mergeCell ref="DK54:DK55"/>
    <mergeCell ref="DH13:DH14"/>
    <mergeCell ref="DI13:DI14"/>
    <mergeCell ref="DJ13:DJ14"/>
    <mergeCell ref="DK13:DK14"/>
    <mergeCell ref="DH20:DH21"/>
    <mergeCell ref="DI20:DI21"/>
    <mergeCell ref="DJ20:DJ21"/>
    <mergeCell ref="DK20:DK21"/>
    <mergeCell ref="DH25:DH26"/>
    <mergeCell ref="DI25:DI26"/>
    <mergeCell ref="DJ25:DJ26"/>
    <mergeCell ref="DK25:DK26"/>
    <mergeCell ref="DH16:DH17"/>
    <mergeCell ref="DI16:DI17"/>
    <mergeCell ref="DJ16:DJ17"/>
    <mergeCell ref="DK16:DK17"/>
    <mergeCell ref="DI28:DI29"/>
    <mergeCell ref="DJ28:DJ29"/>
    <mergeCell ref="DK28:DK29"/>
    <mergeCell ref="DH28:DH29"/>
    <mergeCell ref="R28:R29"/>
    <mergeCell ref="R37:R38"/>
    <mergeCell ref="R45:R46"/>
    <mergeCell ref="R54:R55"/>
    <mergeCell ref="R4:R5"/>
    <mergeCell ref="S4:S5"/>
    <mergeCell ref="R13:R14"/>
    <mergeCell ref="R16:R17"/>
    <mergeCell ref="R20:R21"/>
    <mergeCell ref="R25:R26"/>
    <mergeCell ref="P59:P60"/>
    <mergeCell ref="Q4:Q5"/>
    <mergeCell ref="Q13:Q14"/>
    <mergeCell ref="Q16:Q17"/>
    <mergeCell ref="Q20:Q21"/>
    <mergeCell ref="Q25:Q26"/>
    <mergeCell ref="Q28:Q29"/>
    <mergeCell ref="Q37:Q38"/>
    <mergeCell ref="Q45:Q46"/>
    <mergeCell ref="Q54:Q55"/>
    <mergeCell ref="Q59:Q60"/>
    <mergeCell ref="P4:P5"/>
    <mergeCell ref="P13:P14"/>
    <mergeCell ref="P16:P17"/>
    <mergeCell ref="P20:P21"/>
    <mergeCell ref="P25:P26"/>
    <mergeCell ref="P28:P29"/>
    <mergeCell ref="P37:P38"/>
    <mergeCell ref="P45:P46"/>
    <mergeCell ref="P54:P55"/>
    <mergeCell ref="V28:V29"/>
    <mergeCell ref="W28:W29"/>
    <mergeCell ref="V37:V38"/>
    <mergeCell ref="W37:W38"/>
    <mergeCell ref="V45:V46"/>
    <mergeCell ref="W45:W46"/>
    <mergeCell ref="V54:V55"/>
    <mergeCell ref="W54:W55"/>
    <mergeCell ref="V4:V5"/>
    <mergeCell ref="W4:W5"/>
    <mergeCell ref="V13:V14"/>
    <mergeCell ref="W13:W14"/>
    <mergeCell ref="V16:V17"/>
    <mergeCell ref="W16:W17"/>
    <mergeCell ref="V20:V21"/>
    <mergeCell ref="W20:W21"/>
    <mergeCell ref="V25:V26"/>
    <mergeCell ref="W25:W26"/>
    <mergeCell ref="X28:X29"/>
    <mergeCell ref="Y28:Y29"/>
    <mergeCell ref="X37:X38"/>
    <mergeCell ref="Y37:Y38"/>
    <mergeCell ref="X45:X46"/>
    <mergeCell ref="Y45:Y46"/>
    <mergeCell ref="X54:X55"/>
    <mergeCell ref="Y54:Y55"/>
    <mergeCell ref="X4:X5"/>
    <mergeCell ref="Y4:Y5"/>
    <mergeCell ref="X13:X14"/>
    <mergeCell ref="Y13:Y14"/>
    <mergeCell ref="X16:X17"/>
    <mergeCell ref="Y16:Y17"/>
    <mergeCell ref="X20:X21"/>
    <mergeCell ref="Y20:Y21"/>
    <mergeCell ref="X25:X26"/>
    <mergeCell ref="Y25:Y26"/>
    <mergeCell ref="Z28:Z29"/>
    <mergeCell ref="AA28:AA29"/>
    <mergeCell ref="Z37:Z38"/>
    <mergeCell ref="AA37:AA38"/>
    <mergeCell ref="Z45:Z46"/>
    <mergeCell ref="AA45:AA46"/>
    <mergeCell ref="Z54:Z55"/>
    <mergeCell ref="AA54:AA55"/>
    <mergeCell ref="Z4:Z5"/>
    <mergeCell ref="AA4:AA5"/>
    <mergeCell ref="Z13:Z14"/>
    <mergeCell ref="AA13:AA14"/>
    <mergeCell ref="Z16:Z17"/>
    <mergeCell ref="AA16:AA17"/>
    <mergeCell ref="Z20:Z21"/>
    <mergeCell ref="AA20:AA21"/>
    <mergeCell ref="Z25:Z26"/>
    <mergeCell ref="AA25:AA26"/>
    <mergeCell ref="AE59:AE60"/>
    <mergeCell ref="AB28:AB29"/>
    <mergeCell ref="AC28:AC29"/>
    <mergeCell ref="AB37:AB38"/>
    <mergeCell ref="AC37:AC38"/>
    <mergeCell ref="AB45:AB46"/>
    <mergeCell ref="AC45:AC46"/>
    <mergeCell ref="AB54:AB55"/>
    <mergeCell ref="AC54:AC55"/>
    <mergeCell ref="AB4:AB5"/>
    <mergeCell ref="AC4:AC5"/>
    <mergeCell ref="AB13:AB14"/>
    <mergeCell ref="AC13:AC14"/>
    <mergeCell ref="AB16:AB17"/>
    <mergeCell ref="AC16:AC17"/>
    <mergeCell ref="AB20:AB21"/>
    <mergeCell ref="AC20:AC21"/>
    <mergeCell ref="AB25:AB26"/>
    <mergeCell ref="AC25:AC26"/>
    <mergeCell ref="AB59:AB60"/>
    <mergeCell ref="AC59:AC60"/>
    <mergeCell ref="AD4:AD5"/>
    <mergeCell ref="AE4:AE5"/>
    <mergeCell ref="AD13:AD14"/>
    <mergeCell ref="AE13:AE14"/>
    <mergeCell ref="AD16:AD17"/>
    <mergeCell ref="AE16:AE17"/>
    <mergeCell ref="AD20:AD21"/>
    <mergeCell ref="AE20:AE21"/>
    <mergeCell ref="AD25:AD26"/>
    <mergeCell ref="AE25:AE26"/>
    <mergeCell ref="AD28:AD29"/>
    <mergeCell ref="AE28:AE29"/>
    <mergeCell ref="AD37:AD38"/>
    <mergeCell ref="AE37:AE38"/>
    <mergeCell ref="AD45:AD46"/>
    <mergeCell ref="AE45:AE46"/>
    <mergeCell ref="AD54:AD55"/>
    <mergeCell ref="AE54:AE55"/>
    <mergeCell ref="AD59:AD60"/>
    <mergeCell ref="AF16:AF17"/>
    <mergeCell ref="AG16:AG17"/>
    <mergeCell ref="AH16:AH17"/>
    <mergeCell ref="AI16:AI17"/>
    <mergeCell ref="AJ16:AJ17"/>
    <mergeCell ref="AF25:AF26"/>
    <mergeCell ref="AG25:AG26"/>
    <mergeCell ref="AH25:AH26"/>
    <mergeCell ref="AI25:AI26"/>
    <mergeCell ref="AJ25:AJ26"/>
    <mergeCell ref="AF37:AF38"/>
    <mergeCell ref="AG37:AG38"/>
    <mergeCell ref="AH37:AH38"/>
    <mergeCell ref="AI37:AI38"/>
    <mergeCell ref="AJ37:AJ38"/>
    <mergeCell ref="AF54:AF55"/>
    <mergeCell ref="AG54:AG55"/>
    <mergeCell ref="AH54:AH55"/>
    <mergeCell ref="AI54:AI55"/>
    <mergeCell ref="AJ54:AJ55"/>
    <mergeCell ref="AF28:AF29"/>
    <mergeCell ref="AG28:AG29"/>
    <mergeCell ref="AH28:AH29"/>
    <mergeCell ref="AI28:AI29"/>
    <mergeCell ref="AS4:AS5"/>
    <mergeCell ref="AT4:AT5"/>
    <mergeCell ref="AU4:AU5"/>
    <mergeCell ref="AF13:AF14"/>
    <mergeCell ref="AG13:AG14"/>
    <mergeCell ref="AH13:AH14"/>
    <mergeCell ref="AI13:AI14"/>
    <mergeCell ref="AJ13:AJ14"/>
    <mergeCell ref="AK13:AK14"/>
    <mergeCell ref="AL13:AL14"/>
    <mergeCell ref="AM13:AM14"/>
    <mergeCell ref="AN13:AN14"/>
    <mergeCell ref="AO13:AO14"/>
    <mergeCell ref="AP13:AP14"/>
    <mergeCell ref="AQ13:AQ14"/>
    <mergeCell ref="AR13:AR14"/>
    <mergeCell ref="AS13:AS14"/>
    <mergeCell ref="AT13:AT14"/>
    <mergeCell ref="AU13:AU14"/>
    <mergeCell ref="AF20:AF21"/>
    <mergeCell ref="AG20:AG21"/>
    <mergeCell ref="AH20:AH21"/>
    <mergeCell ref="AI20:AI21"/>
    <mergeCell ref="AJ20:AJ21"/>
    <mergeCell ref="AK20:AK21"/>
    <mergeCell ref="AL20:AL21"/>
    <mergeCell ref="AM20:AM21"/>
    <mergeCell ref="AN20:AN21"/>
    <mergeCell ref="AO20:AO21"/>
    <mergeCell ref="AP20:AP21"/>
    <mergeCell ref="AQ20:AQ21"/>
    <mergeCell ref="AR20:AR21"/>
    <mergeCell ref="AS20:AS21"/>
    <mergeCell ref="AT20:AT21"/>
    <mergeCell ref="AU20:AU21"/>
    <mergeCell ref="AK16:AK17"/>
    <mergeCell ref="AL16:AL17"/>
    <mergeCell ref="AM16:AM17"/>
    <mergeCell ref="AN16:AN17"/>
    <mergeCell ref="AJ28:AJ29"/>
    <mergeCell ref="AK28:AK29"/>
    <mergeCell ref="AL28:AL29"/>
    <mergeCell ref="AM28:AM29"/>
    <mergeCell ref="AN28:AN29"/>
    <mergeCell ref="AO28:AO29"/>
    <mergeCell ref="AP28:AP29"/>
    <mergeCell ref="AQ28:AQ29"/>
    <mergeCell ref="AR28:AR29"/>
    <mergeCell ref="AS28:AS29"/>
    <mergeCell ref="AT28:AT29"/>
    <mergeCell ref="AU28:AU29"/>
    <mergeCell ref="AK25:AK26"/>
    <mergeCell ref="AL25:AL26"/>
    <mergeCell ref="AM25:AM26"/>
    <mergeCell ref="AN25:AN26"/>
    <mergeCell ref="AK54:AK55"/>
    <mergeCell ref="AL54:AL55"/>
    <mergeCell ref="AM54:AM55"/>
    <mergeCell ref="AN54:AN55"/>
    <mergeCell ref="AO37:AO38"/>
    <mergeCell ref="AP37:AP38"/>
    <mergeCell ref="AQ37:AQ38"/>
    <mergeCell ref="AR37:AR38"/>
    <mergeCell ref="AS37:AS38"/>
    <mergeCell ref="AT37:AT38"/>
    <mergeCell ref="AU37:AU38"/>
    <mergeCell ref="AF45:AF46"/>
    <mergeCell ref="AG45:AG46"/>
    <mergeCell ref="AH45:AH46"/>
    <mergeCell ref="AI45:AI46"/>
    <mergeCell ref="AJ45:AJ46"/>
    <mergeCell ref="AK45:AK46"/>
    <mergeCell ref="AL45:AL46"/>
    <mergeCell ref="AM45:AM46"/>
    <mergeCell ref="AN45:AN46"/>
    <mergeCell ref="AO45:AO46"/>
    <mergeCell ref="AP45:AP46"/>
    <mergeCell ref="AQ45:AQ46"/>
    <mergeCell ref="AR45:AR46"/>
    <mergeCell ref="AS45:AS46"/>
    <mergeCell ref="AT45:AT46"/>
    <mergeCell ref="AU45:AU46"/>
    <mergeCell ref="AK37:AK38"/>
    <mergeCell ref="AL37:AL38"/>
    <mergeCell ref="AM37:AM38"/>
    <mergeCell ref="AN37:AN38"/>
    <mergeCell ref="AF59:AF60"/>
    <mergeCell ref="AG59:AG60"/>
    <mergeCell ref="AH59:AH60"/>
    <mergeCell ref="AI59:AI60"/>
    <mergeCell ref="AJ59:AJ60"/>
    <mergeCell ref="AK59:AK60"/>
    <mergeCell ref="AL59:AL60"/>
    <mergeCell ref="AM59:AM60"/>
    <mergeCell ref="AN59:AN60"/>
    <mergeCell ref="AO54:AO55"/>
    <mergeCell ref="AP54:AP55"/>
    <mergeCell ref="AQ54:AQ55"/>
    <mergeCell ref="AR54:AR55"/>
    <mergeCell ref="AS54:AS55"/>
    <mergeCell ref="AT54:AT55"/>
    <mergeCell ref="AU54:AU55"/>
    <mergeCell ref="AO59:AO60"/>
    <mergeCell ref="AP59:AP60"/>
    <mergeCell ref="AQ59:AQ60"/>
    <mergeCell ref="AR59:AR60"/>
    <mergeCell ref="AS59:AS60"/>
    <mergeCell ref="AT59:AT60"/>
    <mergeCell ref="AU59:AU60"/>
    <mergeCell ref="AV54:AV55"/>
    <mergeCell ref="AW54:AW55"/>
    <mergeCell ref="AV59:AV60"/>
    <mergeCell ref="AW59:AW60"/>
    <mergeCell ref="AO25:AO26"/>
    <mergeCell ref="AP25:AP26"/>
    <mergeCell ref="AQ25:AQ26"/>
    <mergeCell ref="AR25:AR26"/>
    <mergeCell ref="AS25:AS26"/>
    <mergeCell ref="AT25:AT26"/>
    <mergeCell ref="AU25:AU26"/>
    <mergeCell ref="AO16:AO17"/>
    <mergeCell ref="AP16:AP17"/>
    <mergeCell ref="AQ16:AQ17"/>
    <mergeCell ref="AR16:AR17"/>
    <mergeCell ref="AS16:AS17"/>
    <mergeCell ref="AT16:AT17"/>
    <mergeCell ref="AU16:AU17"/>
    <mergeCell ref="BG4:BG5"/>
    <mergeCell ref="BH4:BH5"/>
    <mergeCell ref="BI4:BI5"/>
    <mergeCell ref="BJ4:BJ5"/>
    <mergeCell ref="BK4:BK5"/>
    <mergeCell ref="AV13:AV14"/>
    <mergeCell ref="AW13:AW14"/>
    <mergeCell ref="AX13:AX14"/>
    <mergeCell ref="AY13:AY14"/>
    <mergeCell ref="AZ13:AZ14"/>
    <mergeCell ref="BA13:BA14"/>
    <mergeCell ref="BB13:BB14"/>
    <mergeCell ref="BC13:BC14"/>
    <mergeCell ref="BD13:BD14"/>
    <mergeCell ref="BE13:BE14"/>
    <mergeCell ref="BF13:BF14"/>
    <mergeCell ref="BG13:BG14"/>
    <mergeCell ref="BH13:BH14"/>
    <mergeCell ref="BI13:BI14"/>
    <mergeCell ref="BJ13:BJ14"/>
    <mergeCell ref="BK13:BK14"/>
    <mergeCell ref="AX4:AX5"/>
    <mergeCell ref="AY4:AY5"/>
    <mergeCell ref="AZ4:AZ5"/>
    <mergeCell ref="BA4:BA5"/>
    <mergeCell ref="BB4:BB5"/>
    <mergeCell ref="BC4:BC5"/>
    <mergeCell ref="BD4:BD5"/>
    <mergeCell ref="BE4:BE5"/>
    <mergeCell ref="BF4:BF5"/>
    <mergeCell ref="AV4:AV5"/>
    <mergeCell ref="AW4:AW5"/>
    <mergeCell ref="BG16:BG17"/>
    <mergeCell ref="BH16:BH17"/>
    <mergeCell ref="BI16:BI17"/>
    <mergeCell ref="BJ16:BJ17"/>
    <mergeCell ref="BK16:BK17"/>
    <mergeCell ref="AV20:AV21"/>
    <mergeCell ref="AW20:AW21"/>
    <mergeCell ref="AX20:AX21"/>
    <mergeCell ref="AY20:AY21"/>
    <mergeCell ref="AZ20:AZ21"/>
    <mergeCell ref="BA20:BA21"/>
    <mergeCell ref="BB20:BB21"/>
    <mergeCell ref="BC20:BC21"/>
    <mergeCell ref="BD20:BD21"/>
    <mergeCell ref="BE20:BE21"/>
    <mergeCell ref="BF20:BF21"/>
    <mergeCell ref="BG20:BG21"/>
    <mergeCell ref="BH20:BH21"/>
    <mergeCell ref="BI20:BI21"/>
    <mergeCell ref="BJ20:BJ21"/>
    <mergeCell ref="BK20:BK21"/>
    <mergeCell ref="AX16:AX17"/>
    <mergeCell ref="AY16:AY17"/>
    <mergeCell ref="AZ16:AZ17"/>
    <mergeCell ref="BA16:BA17"/>
    <mergeCell ref="BB16:BB17"/>
    <mergeCell ref="BC16:BC17"/>
    <mergeCell ref="BD16:BD17"/>
    <mergeCell ref="BE16:BE17"/>
    <mergeCell ref="BF16:BF17"/>
    <mergeCell ref="AV16:AV17"/>
    <mergeCell ref="AW16:AW17"/>
    <mergeCell ref="BG25:BG26"/>
    <mergeCell ref="BH25:BH26"/>
    <mergeCell ref="BI25:BI26"/>
    <mergeCell ref="BJ25:BJ26"/>
    <mergeCell ref="BK25:BK26"/>
    <mergeCell ref="AV28:AV29"/>
    <mergeCell ref="AW28:AW29"/>
    <mergeCell ref="AX28:AX29"/>
    <mergeCell ref="AY28:AY29"/>
    <mergeCell ref="AZ28:AZ29"/>
    <mergeCell ref="BA28:BA29"/>
    <mergeCell ref="BB28:BB29"/>
    <mergeCell ref="BC28:BC29"/>
    <mergeCell ref="BD28:BD29"/>
    <mergeCell ref="BE28:BE29"/>
    <mergeCell ref="BF28:BF29"/>
    <mergeCell ref="BG28:BG29"/>
    <mergeCell ref="BH28:BH29"/>
    <mergeCell ref="BI28:BI29"/>
    <mergeCell ref="BJ28:BJ29"/>
    <mergeCell ref="BK28:BK29"/>
    <mergeCell ref="AX25:AX26"/>
    <mergeCell ref="AY25:AY26"/>
    <mergeCell ref="AZ25:AZ26"/>
    <mergeCell ref="BA25:BA26"/>
    <mergeCell ref="BB25:BB26"/>
    <mergeCell ref="BC25:BC26"/>
    <mergeCell ref="BD25:BD26"/>
    <mergeCell ref="BE25:BE26"/>
    <mergeCell ref="BF25:BF26"/>
    <mergeCell ref="AV25:AV26"/>
    <mergeCell ref="AW25:AW26"/>
    <mergeCell ref="BG37:BG38"/>
    <mergeCell ref="BH37:BH38"/>
    <mergeCell ref="BI37:BI38"/>
    <mergeCell ref="BJ37:BJ38"/>
    <mergeCell ref="BK37:BK38"/>
    <mergeCell ref="AV45:AV46"/>
    <mergeCell ref="AW45:AW46"/>
    <mergeCell ref="AX45:AX46"/>
    <mergeCell ref="AY45:AY46"/>
    <mergeCell ref="AZ45:AZ46"/>
    <mergeCell ref="BA45:BA46"/>
    <mergeCell ref="BB45:BB46"/>
    <mergeCell ref="BC45:BC46"/>
    <mergeCell ref="BD45:BD46"/>
    <mergeCell ref="BE45:BE46"/>
    <mergeCell ref="BF45:BF46"/>
    <mergeCell ref="BG45:BG46"/>
    <mergeCell ref="BH45:BH46"/>
    <mergeCell ref="BI45:BI46"/>
    <mergeCell ref="BJ45:BJ46"/>
    <mergeCell ref="BK45:BK46"/>
    <mergeCell ref="AX37:AX38"/>
    <mergeCell ref="AY37:AY38"/>
    <mergeCell ref="AZ37:AZ38"/>
    <mergeCell ref="BA37:BA38"/>
    <mergeCell ref="BB37:BB38"/>
    <mergeCell ref="BC37:BC38"/>
    <mergeCell ref="BD37:BD38"/>
    <mergeCell ref="BE37:BE38"/>
    <mergeCell ref="BF37:BF38"/>
    <mergeCell ref="AV37:AV38"/>
    <mergeCell ref="AW37:AW38"/>
    <mergeCell ref="AX59:AX60"/>
    <mergeCell ref="AY59:AY60"/>
    <mergeCell ref="AZ59:AZ60"/>
    <mergeCell ref="BA59:BA60"/>
    <mergeCell ref="BB59:BB60"/>
    <mergeCell ref="BC59:BC60"/>
    <mergeCell ref="BD59:BD60"/>
    <mergeCell ref="BE59:BE60"/>
    <mergeCell ref="BF59:BF60"/>
    <mergeCell ref="BG54:BG55"/>
    <mergeCell ref="BH54:BH55"/>
    <mergeCell ref="BI54:BI55"/>
    <mergeCell ref="BJ54:BJ55"/>
    <mergeCell ref="BK54:BK55"/>
    <mergeCell ref="AX54:AX55"/>
    <mergeCell ref="AY54:AY55"/>
    <mergeCell ref="BG59:BG60"/>
    <mergeCell ref="BH59:BH60"/>
    <mergeCell ref="BI59:BI60"/>
    <mergeCell ref="BJ59:BJ60"/>
    <mergeCell ref="BK59:BK60"/>
    <mergeCell ref="AZ54:AZ55"/>
    <mergeCell ref="BA54:BA55"/>
    <mergeCell ref="BB54:BB55"/>
    <mergeCell ref="BC54:BC55"/>
    <mergeCell ref="BD54:BD55"/>
    <mergeCell ref="BE54:BE55"/>
    <mergeCell ref="BF54:BF55"/>
    <mergeCell ref="BP4:BP5"/>
    <mergeCell ref="BQ4:BQ5"/>
    <mergeCell ref="BR4:BR5"/>
    <mergeCell ref="BL13:BL14"/>
    <mergeCell ref="BM13:BM14"/>
    <mergeCell ref="BN13:BN14"/>
    <mergeCell ref="BO13:BO14"/>
    <mergeCell ref="BP13:BP14"/>
    <mergeCell ref="BQ13:BQ14"/>
    <mergeCell ref="BR13:BR14"/>
    <mergeCell ref="BL4:BL5"/>
    <mergeCell ref="BM4:BM5"/>
    <mergeCell ref="BN4:BN5"/>
    <mergeCell ref="BO4:BO5"/>
    <mergeCell ref="BL16:BL17"/>
    <mergeCell ref="BM16:BM17"/>
    <mergeCell ref="BN16:BN17"/>
    <mergeCell ref="BO16:BO17"/>
    <mergeCell ref="BO59:BO60"/>
    <mergeCell ref="BP25:BP26"/>
    <mergeCell ref="BQ25:BQ26"/>
    <mergeCell ref="BR25:BR26"/>
    <mergeCell ref="BL28:BL29"/>
    <mergeCell ref="BM28:BM29"/>
    <mergeCell ref="BN28:BN29"/>
    <mergeCell ref="BO28:BO29"/>
    <mergeCell ref="BP28:BP29"/>
    <mergeCell ref="BQ28:BQ29"/>
    <mergeCell ref="BR28:BR29"/>
    <mergeCell ref="BP16:BP17"/>
    <mergeCell ref="BQ16:BQ17"/>
    <mergeCell ref="BR16:BR17"/>
    <mergeCell ref="BL20:BL21"/>
    <mergeCell ref="BM20:BM21"/>
    <mergeCell ref="BN20:BN21"/>
    <mergeCell ref="BO20:BO21"/>
    <mergeCell ref="BP20:BP21"/>
    <mergeCell ref="BQ20:BQ21"/>
    <mergeCell ref="BR20:BR21"/>
    <mergeCell ref="BL25:BL26"/>
    <mergeCell ref="BM25:BM26"/>
    <mergeCell ref="BN25:BN26"/>
    <mergeCell ref="BO25:BO26"/>
    <mergeCell ref="BL37:BL38"/>
    <mergeCell ref="BM37:BM38"/>
    <mergeCell ref="BN37:BN38"/>
    <mergeCell ref="BO37:BO38"/>
    <mergeCell ref="BL54:BL55"/>
    <mergeCell ref="BN45:BN46"/>
    <mergeCell ref="BO45:BO46"/>
    <mergeCell ref="A2:F2"/>
    <mergeCell ref="A3:F3"/>
    <mergeCell ref="E19:F19"/>
    <mergeCell ref="E25:F25"/>
    <mergeCell ref="E32:F32"/>
    <mergeCell ref="E40:F40"/>
    <mergeCell ref="E46:F46"/>
    <mergeCell ref="E60:F60"/>
    <mergeCell ref="E73:F73"/>
    <mergeCell ref="D87:F87"/>
    <mergeCell ref="E95:F95"/>
    <mergeCell ref="H5:K5"/>
    <mergeCell ref="BP59:BP60"/>
    <mergeCell ref="BQ59:BQ60"/>
    <mergeCell ref="BR59:BR60"/>
    <mergeCell ref="BO54:BO55"/>
    <mergeCell ref="BP54:BP55"/>
    <mergeCell ref="BQ54:BQ55"/>
    <mergeCell ref="BR54:BR55"/>
    <mergeCell ref="BP37:BP38"/>
    <mergeCell ref="BQ37:BQ38"/>
    <mergeCell ref="BR37:BR38"/>
    <mergeCell ref="BL45:BL46"/>
    <mergeCell ref="BM45:BM46"/>
    <mergeCell ref="BP45:BP46"/>
    <mergeCell ref="BQ45:BQ46"/>
    <mergeCell ref="BR45:BR46"/>
    <mergeCell ref="BM54:BM55"/>
    <mergeCell ref="BN54:BN55"/>
    <mergeCell ref="BL59:BL60"/>
    <mergeCell ref="BM59:BM60"/>
    <mergeCell ref="BN59:BN60"/>
    <mergeCell ref="FJ4:FJ5"/>
    <mergeCell ref="FJ13:FJ14"/>
    <mergeCell ref="FJ16:FJ17"/>
    <mergeCell ref="FJ20:FJ21"/>
    <mergeCell ref="FJ25:FJ26"/>
    <mergeCell ref="FJ28:FJ29"/>
    <mergeCell ref="FJ37:FJ38"/>
    <mergeCell ref="FJ45:FJ46"/>
    <mergeCell ref="FJ54:FJ55"/>
    <mergeCell ref="FJ59:FJ60"/>
    <mergeCell ref="FK4:FK5"/>
    <mergeCell ref="FL4:FL5"/>
    <mergeCell ref="FM4:FM5"/>
    <mergeCell ref="FN4:FN5"/>
    <mergeCell ref="FO4:FO5"/>
    <mergeCell ref="FP4:FP5"/>
    <mergeCell ref="FK54:FK55"/>
    <mergeCell ref="FL54:FL55"/>
    <mergeCell ref="FM54:FM55"/>
    <mergeCell ref="FN54:FN55"/>
    <mergeCell ref="FO54:FO55"/>
    <mergeCell ref="FP54:FP55"/>
    <mergeCell ref="FK59:FK60"/>
    <mergeCell ref="FL59:FL60"/>
    <mergeCell ref="FM59:FM60"/>
    <mergeCell ref="FN59:FN60"/>
    <mergeCell ref="FO59:FO60"/>
    <mergeCell ref="FP59:FP60"/>
    <mergeCell ref="FK25:FK26"/>
    <mergeCell ref="FL25:FL26"/>
    <mergeCell ref="FM25:FM26"/>
    <mergeCell ref="FN25:FN26"/>
    <mergeCell ref="FQ4:FQ5"/>
    <mergeCell ref="FR4:FR5"/>
    <mergeCell ref="FS4:FS5"/>
    <mergeCell ref="FT4:FT5"/>
    <mergeCell ref="FU4:FU5"/>
    <mergeCell ref="FV4:FV5"/>
    <mergeCell ref="FW4:FW5"/>
    <mergeCell ref="FX4:FX5"/>
    <mergeCell ref="FY4:FY5"/>
    <mergeCell ref="FZ4:FZ5"/>
    <mergeCell ref="GA4:GA5"/>
    <mergeCell ref="GB4:GB5"/>
    <mergeCell ref="GC4:GC5"/>
    <mergeCell ref="GD4:GD5"/>
    <mergeCell ref="GE4:GE5"/>
    <mergeCell ref="GF4:GF5"/>
    <mergeCell ref="GG4:GG5"/>
    <mergeCell ref="GH4:GH5"/>
    <mergeCell ref="GI4:GI5"/>
    <mergeCell ref="GJ4:GJ5"/>
    <mergeCell ref="GK4:GK5"/>
    <mergeCell ref="GL4:GL5"/>
    <mergeCell ref="GM4:GM5"/>
    <mergeCell ref="GN4:GN5"/>
    <mergeCell ref="GO4:GO5"/>
    <mergeCell ref="GP4:GP5"/>
    <mergeCell ref="GQ4:GQ5"/>
    <mergeCell ref="GR4:GR5"/>
    <mergeCell ref="GS4:GS5"/>
    <mergeCell ref="GT4:GT5"/>
    <mergeCell ref="GU4:GU5"/>
    <mergeCell ref="GV4:GV5"/>
    <mergeCell ref="GW4:GW5"/>
    <mergeCell ref="GX4:GX5"/>
    <mergeCell ref="GY4:GY5"/>
    <mergeCell ref="GZ4:GZ5"/>
    <mergeCell ref="HA4:HA5"/>
    <mergeCell ref="HB4:HB5"/>
    <mergeCell ref="HC4:HC5"/>
    <mergeCell ref="HD4:HD5"/>
    <mergeCell ref="HE4:HE5"/>
    <mergeCell ref="HF4:HF5"/>
    <mergeCell ref="HG4:HG5"/>
    <mergeCell ref="HH4:HH5"/>
    <mergeCell ref="FK13:FK14"/>
    <mergeCell ref="FL13:FL14"/>
    <mergeCell ref="FM13:FM14"/>
    <mergeCell ref="FN13:FN14"/>
    <mergeCell ref="FO13:FO14"/>
    <mergeCell ref="FP13:FP14"/>
    <mergeCell ref="FQ13:FQ14"/>
    <mergeCell ref="FR13:FR14"/>
    <mergeCell ref="FS13:FS14"/>
    <mergeCell ref="FT13:FT14"/>
    <mergeCell ref="FU13:FU14"/>
    <mergeCell ref="FV13:FV14"/>
    <mergeCell ref="FW13:FW14"/>
    <mergeCell ref="FX13:FX14"/>
    <mergeCell ref="FY13:FY14"/>
    <mergeCell ref="FZ13:FZ14"/>
    <mergeCell ref="GA13:GA14"/>
    <mergeCell ref="GB13:GB14"/>
    <mergeCell ref="GC13:GC14"/>
    <mergeCell ref="GD13:GD14"/>
    <mergeCell ref="GE13:GE14"/>
    <mergeCell ref="GF13:GF14"/>
    <mergeCell ref="GG13:GG14"/>
    <mergeCell ref="GH13:GH14"/>
    <mergeCell ref="GI13:GI14"/>
    <mergeCell ref="GJ13:GJ14"/>
    <mergeCell ref="GK13:GK14"/>
    <mergeCell ref="GL13:GL14"/>
    <mergeCell ref="GM13:GM14"/>
    <mergeCell ref="GN13:GN14"/>
    <mergeCell ref="GO13:GO14"/>
    <mergeCell ref="GP13:GP14"/>
    <mergeCell ref="GQ13:GQ14"/>
    <mergeCell ref="GR13:GR14"/>
    <mergeCell ref="GS13:GS14"/>
    <mergeCell ref="GT13:GT14"/>
    <mergeCell ref="GU13:GU14"/>
    <mergeCell ref="GV13:GV14"/>
    <mergeCell ref="GW13:GW14"/>
    <mergeCell ref="GS16:GS17"/>
    <mergeCell ref="GT16:GT17"/>
    <mergeCell ref="GU16:GU17"/>
    <mergeCell ref="GV16:GV17"/>
    <mergeCell ref="GX13:GX14"/>
    <mergeCell ref="GY13:GY14"/>
    <mergeCell ref="GZ13:GZ14"/>
    <mergeCell ref="HA13:HA14"/>
    <mergeCell ref="HB13:HB14"/>
    <mergeCell ref="HC13:HC14"/>
    <mergeCell ref="HD13:HD14"/>
    <mergeCell ref="HE13:HE14"/>
    <mergeCell ref="HF13:HF14"/>
    <mergeCell ref="HG13:HG14"/>
    <mergeCell ref="HH13:HH14"/>
    <mergeCell ref="FK16:FK17"/>
    <mergeCell ref="FL16:FL17"/>
    <mergeCell ref="FM16:FM17"/>
    <mergeCell ref="FN16:FN17"/>
    <mergeCell ref="FO16:FO17"/>
    <mergeCell ref="FP16:FP17"/>
    <mergeCell ref="FQ16:FQ17"/>
    <mergeCell ref="FR16:FR17"/>
    <mergeCell ref="FS16:FS17"/>
    <mergeCell ref="FT16:FT17"/>
    <mergeCell ref="FU16:FU17"/>
    <mergeCell ref="FV16:FV17"/>
    <mergeCell ref="FW16:FW17"/>
    <mergeCell ref="FX16:FX17"/>
    <mergeCell ref="FY16:FY17"/>
    <mergeCell ref="FZ16:FZ17"/>
    <mergeCell ref="GA16:GA17"/>
    <mergeCell ref="GB20:GB21"/>
    <mergeCell ref="GC20:GC21"/>
    <mergeCell ref="GD20:GD21"/>
    <mergeCell ref="GF16:GF17"/>
    <mergeCell ref="GG16:GG17"/>
    <mergeCell ref="GH16:GH17"/>
    <mergeCell ref="GI16:GI17"/>
    <mergeCell ref="GJ16:GJ17"/>
    <mergeCell ref="GK16:GK17"/>
    <mergeCell ref="GL16:GL17"/>
    <mergeCell ref="GM16:GM17"/>
    <mergeCell ref="GN16:GN17"/>
    <mergeCell ref="GO16:GO17"/>
    <mergeCell ref="GP16:GP17"/>
    <mergeCell ref="GQ16:GQ17"/>
    <mergeCell ref="GR16:GR17"/>
    <mergeCell ref="GB16:GB17"/>
    <mergeCell ref="GC16:GC17"/>
    <mergeCell ref="GD16:GD17"/>
    <mergeCell ref="GE16:GE17"/>
    <mergeCell ref="GR20:GR21"/>
    <mergeCell ref="GS20:GS21"/>
    <mergeCell ref="GT20:GT21"/>
    <mergeCell ref="GU20:GU21"/>
    <mergeCell ref="GW16:GW17"/>
    <mergeCell ref="GX16:GX17"/>
    <mergeCell ref="GY16:GY17"/>
    <mergeCell ref="GZ16:GZ17"/>
    <mergeCell ref="HA16:HA17"/>
    <mergeCell ref="HB16:HB17"/>
    <mergeCell ref="HC16:HC17"/>
    <mergeCell ref="HD16:HD17"/>
    <mergeCell ref="HE16:HE17"/>
    <mergeCell ref="HF16:HF17"/>
    <mergeCell ref="HG16:HG17"/>
    <mergeCell ref="HH16:HH17"/>
    <mergeCell ref="FK20:FK21"/>
    <mergeCell ref="FL20:FL21"/>
    <mergeCell ref="FM20:FM21"/>
    <mergeCell ref="FN20:FN21"/>
    <mergeCell ref="FO20:FO21"/>
    <mergeCell ref="FP20:FP21"/>
    <mergeCell ref="FQ20:FQ21"/>
    <mergeCell ref="FR20:FR21"/>
    <mergeCell ref="FS20:FS21"/>
    <mergeCell ref="FT20:FT21"/>
    <mergeCell ref="FU20:FU21"/>
    <mergeCell ref="FV20:FV21"/>
    <mergeCell ref="FW20:FW21"/>
    <mergeCell ref="FX20:FX21"/>
    <mergeCell ref="FY20:FY21"/>
    <mergeCell ref="FZ20:FZ21"/>
    <mergeCell ref="GA20:GA21"/>
    <mergeCell ref="FO25:FO26"/>
    <mergeCell ref="FP25:FP26"/>
    <mergeCell ref="FQ25:FQ26"/>
    <mergeCell ref="FR25:FR26"/>
    <mergeCell ref="FS25:FS26"/>
    <mergeCell ref="FT25:FT26"/>
    <mergeCell ref="FU25:FU26"/>
    <mergeCell ref="FV25:FV26"/>
    <mergeCell ref="FW25:FW26"/>
    <mergeCell ref="FX25:FX26"/>
    <mergeCell ref="FY25:FY26"/>
    <mergeCell ref="FZ25:FZ26"/>
    <mergeCell ref="GA25:GA26"/>
    <mergeCell ref="GB28:GB29"/>
    <mergeCell ref="GD25:GD26"/>
    <mergeCell ref="GE25:GE26"/>
    <mergeCell ref="GF25:GF26"/>
    <mergeCell ref="GG25:GG26"/>
    <mergeCell ref="GH25:GH26"/>
    <mergeCell ref="GI25:GI26"/>
    <mergeCell ref="GJ25:GJ26"/>
    <mergeCell ref="GK25:GK26"/>
    <mergeCell ref="GV20:GV21"/>
    <mergeCell ref="GW20:GW21"/>
    <mergeCell ref="GX20:GX21"/>
    <mergeCell ref="GY20:GY21"/>
    <mergeCell ref="GZ20:GZ21"/>
    <mergeCell ref="HA20:HA21"/>
    <mergeCell ref="HB20:HB21"/>
    <mergeCell ref="HC20:HC21"/>
    <mergeCell ref="GB25:GB26"/>
    <mergeCell ref="GC25:GC26"/>
    <mergeCell ref="GE20:GE21"/>
    <mergeCell ref="GF20:GF21"/>
    <mergeCell ref="GG20:GG21"/>
    <mergeCell ref="GH20:GH21"/>
    <mergeCell ref="GI20:GI21"/>
    <mergeCell ref="GJ20:GJ21"/>
    <mergeCell ref="GK20:GK21"/>
    <mergeCell ref="GL20:GL21"/>
    <mergeCell ref="GM20:GM21"/>
    <mergeCell ref="GN20:GN21"/>
    <mergeCell ref="GO20:GO21"/>
    <mergeCell ref="GP20:GP21"/>
    <mergeCell ref="GQ20:GQ21"/>
    <mergeCell ref="GU25:GU26"/>
    <mergeCell ref="GL25:GL26"/>
    <mergeCell ref="GM25:GM26"/>
    <mergeCell ref="GN25:GN26"/>
    <mergeCell ref="FK28:FK29"/>
    <mergeCell ref="FL28:FL29"/>
    <mergeCell ref="FM28:FM29"/>
    <mergeCell ref="FN28:FN29"/>
    <mergeCell ref="FO28:FO29"/>
    <mergeCell ref="FP28:FP29"/>
    <mergeCell ref="FQ28:FQ29"/>
    <mergeCell ref="FR28:FR29"/>
    <mergeCell ref="FS28:FS29"/>
    <mergeCell ref="FT28:FT29"/>
    <mergeCell ref="FU28:FU29"/>
    <mergeCell ref="FV28:FV29"/>
    <mergeCell ref="FW28:FW29"/>
    <mergeCell ref="FX28:FX29"/>
    <mergeCell ref="FY28:FY29"/>
    <mergeCell ref="FZ28:FZ29"/>
    <mergeCell ref="GA28:GA29"/>
    <mergeCell ref="GO25:GO26"/>
    <mergeCell ref="GP25:GP26"/>
    <mergeCell ref="GQ25:GQ26"/>
    <mergeCell ref="GR25:GR26"/>
    <mergeCell ref="GS25:GS26"/>
    <mergeCell ref="GT25:GT26"/>
    <mergeCell ref="GT28:GT29"/>
    <mergeCell ref="GU28:GU29"/>
    <mergeCell ref="HC25:HC26"/>
    <mergeCell ref="HD25:HD26"/>
    <mergeCell ref="HE25:HE26"/>
    <mergeCell ref="HF25:HF26"/>
    <mergeCell ref="HG25:HG26"/>
    <mergeCell ref="GQ28:GQ29"/>
    <mergeCell ref="GR28:GR29"/>
    <mergeCell ref="GS28:GS29"/>
    <mergeCell ref="GC37:GC38"/>
    <mergeCell ref="GD37:GD38"/>
    <mergeCell ref="GE37:GE38"/>
    <mergeCell ref="GF37:GF38"/>
    <mergeCell ref="GG37:GG38"/>
    <mergeCell ref="GH37:GH38"/>
    <mergeCell ref="GI37:GI38"/>
    <mergeCell ref="GJ37:GJ38"/>
    <mergeCell ref="GK37:GK38"/>
    <mergeCell ref="GL37:GL38"/>
    <mergeCell ref="GM37:GM38"/>
    <mergeCell ref="GN37:GN38"/>
    <mergeCell ref="GO37:GO38"/>
    <mergeCell ref="GQ37:GQ38"/>
    <mergeCell ref="GR37:GR38"/>
    <mergeCell ref="GV25:GV26"/>
    <mergeCell ref="FZ37:FZ38"/>
    <mergeCell ref="GA37:GA38"/>
    <mergeCell ref="GC28:GC29"/>
    <mergeCell ref="GD28:GD29"/>
    <mergeCell ref="GE28:GE29"/>
    <mergeCell ref="GF28:GF29"/>
    <mergeCell ref="GG28:GG29"/>
    <mergeCell ref="GH28:GH29"/>
    <mergeCell ref="GI28:GI29"/>
    <mergeCell ref="GJ28:GJ29"/>
    <mergeCell ref="GK28:GK29"/>
    <mergeCell ref="GL28:GL29"/>
    <mergeCell ref="GM28:GM29"/>
    <mergeCell ref="GN28:GN29"/>
    <mergeCell ref="GO28:GO29"/>
    <mergeCell ref="GP28:GP29"/>
    <mergeCell ref="GP37:GP38"/>
    <mergeCell ref="FK45:FK46"/>
    <mergeCell ref="FL45:FL46"/>
    <mergeCell ref="FM45:FM46"/>
    <mergeCell ref="FN45:FN46"/>
    <mergeCell ref="FO45:FO46"/>
    <mergeCell ref="FP45:FP46"/>
    <mergeCell ref="FQ45:FQ46"/>
    <mergeCell ref="FR45:FR46"/>
    <mergeCell ref="FS45:FS46"/>
    <mergeCell ref="FT45:FT46"/>
    <mergeCell ref="FU45:FU46"/>
    <mergeCell ref="FV45:FV46"/>
    <mergeCell ref="FW45:FW46"/>
    <mergeCell ref="FX45:FX46"/>
    <mergeCell ref="FY45:FY46"/>
    <mergeCell ref="FZ45:FZ46"/>
    <mergeCell ref="GB37:GB38"/>
    <mergeCell ref="FK37:FK38"/>
    <mergeCell ref="FL37:FL38"/>
    <mergeCell ref="FM37:FM38"/>
    <mergeCell ref="FN37:FN38"/>
    <mergeCell ref="FO37:FO38"/>
    <mergeCell ref="FP37:FP38"/>
    <mergeCell ref="FQ37:FQ38"/>
    <mergeCell ref="FR37:FR38"/>
    <mergeCell ref="FS37:FS38"/>
    <mergeCell ref="FT37:FT38"/>
    <mergeCell ref="FU37:FU38"/>
    <mergeCell ref="FV37:FV38"/>
    <mergeCell ref="FW37:FW38"/>
    <mergeCell ref="FX37:FX38"/>
    <mergeCell ref="FY37:FY38"/>
    <mergeCell ref="GW45:GW46"/>
    <mergeCell ref="GX45:GX46"/>
    <mergeCell ref="GZ45:GZ46"/>
    <mergeCell ref="HA45:HA46"/>
    <mergeCell ref="HB45:HB46"/>
    <mergeCell ref="HC45:HC46"/>
    <mergeCell ref="HD45:HD46"/>
    <mergeCell ref="HE45:HE46"/>
    <mergeCell ref="GS37:GS38"/>
    <mergeCell ref="GT37:GT38"/>
    <mergeCell ref="GU37:GU38"/>
    <mergeCell ref="GV37:GV38"/>
    <mergeCell ref="GW37:GW38"/>
    <mergeCell ref="GX37:GX38"/>
    <mergeCell ref="GY37:GY38"/>
    <mergeCell ref="GZ37:GZ38"/>
    <mergeCell ref="HA37:HA38"/>
    <mergeCell ref="HB37:HB38"/>
    <mergeCell ref="HC37:HC38"/>
    <mergeCell ref="HD37:HD38"/>
    <mergeCell ref="HE37:HE38"/>
    <mergeCell ref="GW54:GW55"/>
    <mergeCell ref="GX54:GX55"/>
    <mergeCell ref="GZ54:GZ55"/>
    <mergeCell ref="HA54:HA55"/>
    <mergeCell ref="HB54:HB55"/>
    <mergeCell ref="HC54:HC55"/>
    <mergeCell ref="HD54:HD55"/>
    <mergeCell ref="HE54:HE55"/>
    <mergeCell ref="HF54:HF55"/>
    <mergeCell ref="GY54:GY55"/>
    <mergeCell ref="GA45:GA46"/>
    <mergeCell ref="GB45:GB46"/>
    <mergeCell ref="GC45:GC46"/>
    <mergeCell ref="GD45:GD46"/>
    <mergeCell ref="GE45:GE46"/>
    <mergeCell ref="GF45:GF46"/>
    <mergeCell ref="GG45:GG46"/>
    <mergeCell ref="GH45:GH46"/>
    <mergeCell ref="GI45:GI46"/>
    <mergeCell ref="GJ45:GJ46"/>
    <mergeCell ref="GK45:GK46"/>
    <mergeCell ref="GL45:GL46"/>
    <mergeCell ref="GM45:GM46"/>
    <mergeCell ref="GN45:GN46"/>
    <mergeCell ref="GO45:GO46"/>
    <mergeCell ref="GP45:GP46"/>
    <mergeCell ref="GQ45:GQ46"/>
    <mergeCell ref="GR45:GR46"/>
    <mergeCell ref="GS45:GS46"/>
    <mergeCell ref="GT45:GT46"/>
    <mergeCell ref="GU45:GU46"/>
    <mergeCell ref="GV45:GV46"/>
    <mergeCell ref="GH54:GH55"/>
    <mergeCell ref="GG59:GG60"/>
    <mergeCell ref="GH59:GH60"/>
    <mergeCell ref="GI59:GI60"/>
    <mergeCell ref="GJ59:GJ60"/>
    <mergeCell ref="GK59:GK60"/>
    <mergeCell ref="GL59:GL60"/>
    <mergeCell ref="GM59:GM60"/>
    <mergeCell ref="GN59:GN60"/>
    <mergeCell ref="GI54:GI55"/>
    <mergeCell ref="GJ54:GJ55"/>
    <mergeCell ref="GK54:GK55"/>
    <mergeCell ref="GL54:GL55"/>
    <mergeCell ref="GM54:GM55"/>
    <mergeCell ref="GN54:GN55"/>
    <mergeCell ref="GU59:GU60"/>
    <mergeCell ref="GV59:GV60"/>
    <mergeCell ref="GO54:GO55"/>
    <mergeCell ref="GP54:GP55"/>
    <mergeCell ref="GQ54:GQ55"/>
    <mergeCell ref="GR54:GR55"/>
    <mergeCell ref="GS54:GS55"/>
    <mergeCell ref="GT54:GT55"/>
    <mergeCell ref="GU54:GU55"/>
    <mergeCell ref="GV54:GV55"/>
    <mergeCell ref="FQ54:FQ55"/>
    <mergeCell ref="FR54:FR55"/>
    <mergeCell ref="FS54:FS55"/>
    <mergeCell ref="FT54:FT55"/>
    <mergeCell ref="FU54:FU55"/>
    <mergeCell ref="FV54:FV55"/>
    <mergeCell ref="FW54:FW55"/>
    <mergeCell ref="FX54:FX55"/>
    <mergeCell ref="FY54:FY55"/>
    <mergeCell ref="FZ54:FZ55"/>
    <mergeCell ref="GA54:GA55"/>
    <mergeCell ref="GB54:GB55"/>
    <mergeCell ref="GC54:GC55"/>
    <mergeCell ref="GD54:GD55"/>
    <mergeCell ref="GE54:GE55"/>
    <mergeCell ref="GF54:GF55"/>
    <mergeCell ref="GG54:GG55"/>
    <mergeCell ref="FQ59:FQ60"/>
    <mergeCell ref="FR59:FR60"/>
    <mergeCell ref="FS59:FS60"/>
    <mergeCell ref="FT59:FT60"/>
    <mergeCell ref="FU59:FU60"/>
    <mergeCell ref="FV59:FV60"/>
    <mergeCell ref="FW59:FW60"/>
    <mergeCell ref="FX59:FX60"/>
    <mergeCell ref="FY59:FY60"/>
    <mergeCell ref="FZ59:FZ60"/>
    <mergeCell ref="GA59:GA60"/>
    <mergeCell ref="GO59:GO60"/>
    <mergeCell ref="GP59:GP60"/>
    <mergeCell ref="GQ59:GQ60"/>
    <mergeCell ref="GR59:GR60"/>
    <mergeCell ref="GS59:GS60"/>
    <mergeCell ref="GT59:GT60"/>
    <mergeCell ref="GB59:GB60"/>
    <mergeCell ref="GC59:GC60"/>
    <mergeCell ref="GD59:GD60"/>
    <mergeCell ref="GE59:GE60"/>
    <mergeCell ref="GF59:GF60"/>
    <mergeCell ref="GW59:GW60"/>
    <mergeCell ref="GX59:GX60"/>
    <mergeCell ref="GY59:GY60"/>
    <mergeCell ref="GZ59:GZ60"/>
    <mergeCell ref="HA59:HA60"/>
    <mergeCell ref="HB59:HB60"/>
    <mergeCell ref="HC59:HC60"/>
    <mergeCell ref="HD59:HD60"/>
    <mergeCell ref="HE59:HE60"/>
    <mergeCell ref="HF59:HF60"/>
    <mergeCell ref="HG59:HG60"/>
    <mergeCell ref="HH59:HH60"/>
    <mergeCell ref="HI4:HI5"/>
    <mergeCell ref="HJ4:HJ5"/>
    <mergeCell ref="HK4:HK5"/>
    <mergeCell ref="HI59:HI60"/>
    <mergeCell ref="HJ59:HJ60"/>
    <mergeCell ref="HK59:HK60"/>
    <mergeCell ref="HG54:HG55"/>
    <mergeCell ref="HH45:HH46"/>
    <mergeCell ref="HH37:HH38"/>
    <mergeCell ref="HG37:HG38"/>
    <mergeCell ref="HH28:HH29"/>
    <mergeCell ref="HI54:HI55"/>
    <mergeCell ref="HJ54:HJ55"/>
    <mergeCell ref="HK54:HK55"/>
    <mergeCell ref="GY45:GY46"/>
    <mergeCell ref="GW28:GW29"/>
    <mergeCell ref="GX28:GX29"/>
    <mergeCell ref="GY28:GY29"/>
    <mergeCell ref="GZ28:GZ29"/>
    <mergeCell ref="HA28:HA29"/>
    <mergeCell ref="GW25:GW26"/>
    <mergeCell ref="GX25:GX26"/>
    <mergeCell ref="GY25:GY26"/>
    <mergeCell ref="GZ25:GZ26"/>
    <mergeCell ref="HA25:HA26"/>
    <mergeCell ref="HB25:HB26"/>
    <mergeCell ref="HI20:HI21"/>
    <mergeCell ref="HJ20:HJ21"/>
    <mergeCell ref="HK20:HK21"/>
    <mergeCell ref="HL20:HL21"/>
    <mergeCell ref="HM20:HM21"/>
    <mergeCell ref="HI37:HI38"/>
    <mergeCell ref="HJ37:HJ38"/>
    <mergeCell ref="HK37:HK38"/>
    <mergeCell ref="HL37:HL38"/>
    <mergeCell ref="HM37:HM38"/>
    <mergeCell ref="GV28:GV29"/>
    <mergeCell ref="HB28:HB29"/>
    <mergeCell ref="HC28:HC29"/>
    <mergeCell ref="HD28:HD29"/>
    <mergeCell ref="HE28:HE29"/>
    <mergeCell ref="HF28:HF29"/>
    <mergeCell ref="HG28:HG29"/>
    <mergeCell ref="HH25:HH26"/>
    <mergeCell ref="HD20:HD21"/>
    <mergeCell ref="HE20:HE21"/>
    <mergeCell ref="HF20:HF21"/>
    <mergeCell ref="HG20:HG21"/>
    <mergeCell ref="HH20:HH21"/>
    <mergeCell ref="HL59:HL60"/>
    <mergeCell ref="HM59:HM60"/>
    <mergeCell ref="HH54:HH55"/>
    <mergeCell ref="HF45:HF46"/>
    <mergeCell ref="HG45:HG46"/>
    <mergeCell ref="HF37:HF38"/>
    <mergeCell ref="HN4:HN5"/>
    <mergeCell ref="HO4:HO5"/>
    <mergeCell ref="HP4:HP5"/>
    <mergeCell ref="HQ4:HQ5"/>
    <mergeCell ref="HN25:HN26"/>
    <mergeCell ref="HO25:HO26"/>
    <mergeCell ref="HP25:HP26"/>
    <mergeCell ref="HQ25:HQ26"/>
    <mergeCell ref="HN37:HN38"/>
    <mergeCell ref="HO37:HO38"/>
    <mergeCell ref="HP37:HP38"/>
    <mergeCell ref="HQ37:HQ38"/>
    <mergeCell ref="HN59:HN60"/>
    <mergeCell ref="HO59:HO60"/>
    <mergeCell ref="HP59:HP60"/>
    <mergeCell ref="HQ59:HQ60"/>
    <mergeCell ref="HI16:HI17"/>
    <mergeCell ref="HJ16:HJ17"/>
    <mergeCell ref="HK16:HK17"/>
    <mergeCell ref="HL16:HL17"/>
    <mergeCell ref="HM16:HM17"/>
    <mergeCell ref="HN16:HN17"/>
    <mergeCell ref="HO16:HO17"/>
    <mergeCell ref="HP16:HP17"/>
    <mergeCell ref="HQ16:HQ17"/>
    <mergeCell ref="HL4:HL5"/>
    <mergeCell ref="HL54:HL55"/>
    <mergeCell ref="HM54:HM55"/>
    <mergeCell ref="HI25:HI26"/>
    <mergeCell ref="HJ25:HJ26"/>
    <mergeCell ref="HK25:HK26"/>
    <mergeCell ref="HL25:HL26"/>
    <mergeCell ref="HM25:HM26"/>
    <mergeCell ref="HY4:HY5"/>
    <mergeCell ref="HZ4:HZ5"/>
    <mergeCell ref="IA4:IA5"/>
    <mergeCell ref="HI13:HI14"/>
    <mergeCell ref="HJ13:HJ14"/>
    <mergeCell ref="HK13:HK14"/>
    <mergeCell ref="HL13:HL14"/>
    <mergeCell ref="HM13:HM14"/>
    <mergeCell ref="HN13:HN14"/>
    <mergeCell ref="HO13:HO14"/>
    <mergeCell ref="HP13:HP14"/>
    <mergeCell ref="HQ13:HQ14"/>
    <mergeCell ref="HR13:HR14"/>
    <mergeCell ref="HS13:HS14"/>
    <mergeCell ref="HT13:HT14"/>
    <mergeCell ref="HU13:HU14"/>
    <mergeCell ref="HV13:HV14"/>
    <mergeCell ref="HW13:HW14"/>
    <mergeCell ref="HX13:HX14"/>
    <mergeCell ref="HY13:HY14"/>
    <mergeCell ref="HZ13:HZ14"/>
    <mergeCell ref="IA13:IA14"/>
    <mergeCell ref="HM4:HM5"/>
    <mergeCell ref="HR4:HR5"/>
    <mergeCell ref="HS4:HS5"/>
    <mergeCell ref="HT4:HT5"/>
    <mergeCell ref="HU4:HU5"/>
    <mergeCell ref="HV4:HV5"/>
    <mergeCell ref="HW4:HW5"/>
    <mergeCell ref="HX4:HX5"/>
    <mergeCell ref="HY16:HY17"/>
    <mergeCell ref="HZ16:HZ17"/>
    <mergeCell ref="IA16:IA17"/>
    <mergeCell ref="HN20:HN21"/>
    <mergeCell ref="HO20:HO21"/>
    <mergeCell ref="HP20:HP21"/>
    <mergeCell ref="HQ20:HQ21"/>
    <mergeCell ref="HR20:HR21"/>
    <mergeCell ref="HS20:HS21"/>
    <mergeCell ref="HT20:HT21"/>
    <mergeCell ref="HU20:HU21"/>
    <mergeCell ref="HV20:HV21"/>
    <mergeCell ref="HW20:HW21"/>
    <mergeCell ref="HX20:HX21"/>
    <mergeCell ref="HY20:HY21"/>
    <mergeCell ref="HZ20:HZ21"/>
    <mergeCell ref="IA20:IA21"/>
    <mergeCell ref="HR16:HR17"/>
    <mergeCell ref="HS16:HS17"/>
    <mergeCell ref="HT16:HT17"/>
    <mergeCell ref="HU16:HU17"/>
    <mergeCell ref="HV16:HV17"/>
    <mergeCell ref="HW16:HW17"/>
    <mergeCell ref="HX16:HX17"/>
    <mergeCell ref="HR25:HR26"/>
    <mergeCell ref="HS25:HS26"/>
    <mergeCell ref="HT25:HT26"/>
    <mergeCell ref="HU25:HU26"/>
    <mergeCell ref="HV25:HV26"/>
    <mergeCell ref="HW25:HW26"/>
    <mergeCell ref="HX25:HX26"/>
    <mergeCell ref="HY25:HY26"/>
    <mergeCell ref="HZ25:HZ26"/>
    <mergeCell ref="IA25:IA26"/>
    <mergeCell ref="HI28:HI29"/>
    <mergeCell ref="HJ28:HJ29"/>
    <mergeCell ref="HK28:HK29"/>
    <mergeCell ref="HL28:HL29"/>
    <mergeCell ref="HM28:HM29"/>
    <mergeCell ref="HN28:HN29"/>
    <mergeCell ref="HO28:HO29"/>
    <mergeCell ref="HP28:HP29"/>
    <mergeCell ref="HQ28:HQ29"/>
    <mergeCell ref="HR28:HR29"/>
    <mergeCell ref="HS28:HS29"/>
    <mergeCell ref="HT28:HT29"/>
    <mergeCell ref="HU28:HU29"/>
    <mergeCell ref="HV28:HV29"/>
    <mergeCell ref="HW28:HW29"/>
    <mergeCell ref="HX28:HX29"/>
    <mergeCell ref="HY28:HY29"/>
    <mergeCell ref="HZ28:HZ29"/>
    <mergeCell ref="IA28:IA29"/>
    <mergeCell ref="HR37:HR38"/>
    <mergeCell ref="HS37:HS38"/>
    <mergeCell ref="HT37:HT38"/>
    <mergeCell ref="HU37:HU38"/>
    <mergeCell ref="HV37:HV38"/>
    <mergeCell ref="HW37:HW38"/>
    <mergeCell ref="HX37:HX38"/>
    <mergeCell ref="HY37:HY38"/>
    <mergeCell ref="HZ37:HZ38"/>
    <mergeCell ref="IA37:IA38"/>
    <mergeCell ref="HI45:HI46"/>
    <mergeCell ref="HJ45:HJ46"/>
    <mergeCell ref="HK45:HK46"/>
    <mergeCell ref="HL45:HL46"/>
    <mergeCell ref="HM45:HM46"/>
    <mergeCell ref="HN45:HN46"/>
    <mergeCell ref="HO45:HO46"/>
    <mergeCell ref="HP45:HP46"/>
    <mergeCell ref="HQ45:HQ46"/>
    <mergeCell ref="HR45:HR46"/>
    <mergeCell ref="HS45:HS46"/>
    <mergeCell ref="HT45:HT46"/>
    <mergeCell ref="HU45:HU46"/>
    <mergeCell ref="HV45:HV46"/>
    <mergeCell ref="HW45:HW46"/>
    <mergeCell ref="HX45:HX46"/>
    <mergeCell ref="HY45:HY46"/>
    <mergeCell ref="IA45:IA46"/>
    <mergeCell ref="HZ45:HZ46"/>
    <mergeCell ref="HR59:HR60"/>
    <mergeCell ref="HS59:HS60"/>
    <mergeCell ref="HT59:HT60"/>
    <mergeCell ref="HU59:HU60"/>
    <mergeCell ref="HV59:HV60"/>
    <mergeCell ref="HW59:HW60"/>
    <mergeCell ref="HX59:HX60"/>
    <mergeCell ref="HY59:HY60"/>
    <mergeCell ref="HZ59:HZ60"/>
    <mergeCell ref="IA59:IA60"/>
    <mergeCell ref="HN54:HN55"/>
    <mergeCell ref="HO54:HO55"/>
    <mergeCell ref="HP54:HP55"/>
    <mergeCell ref="HQ54:HQ55"/>
    <mergeCell ref="HR54:HR55"/>
    <mergeCell ref="HS54:HS55"/>
    <mergeCell ref="HT54:HT55"/>
    <mergeCell ref="HU54:HU55"/>
    <mergeCell ref="HV54:HV55"/>
    <mergeCell ref="HW54:HW55"/>
    <mergeCell ref="HX54:HX55"/>
    <mergeCell ref="HY54:HY55"/>
    <mergeCell ref="HZ54:HZ55"/>
    <mergeCell ref="IA54:IA55"/>
  </mergeCells>
  <conditionalFormatting sqref="A1:K1">
    <cfRule type="expression" dxfId="224" priority="1">
      <formula>$A$1="Paramedic"</formula>
    </cfRule>
    <cfRule type="expression" dxfId="223" priority="2">
      <formula>$A$1="AEMT"</formula>
    </cfRule>
  </conditionalFormatting>
  <conditionalFormatting sqref="H10:H13 H15:H18 H23:H24 H29:H31 H36:H39 H44:H45 H51:H55 H57:H59 H65:H67 H69:H72 H78:H80 H82:H86 H91:H94">
    <cfRule type="cellIs" dxfId="222" priority="67" operator="lessThan">
      <formula>0.8</formula>
    </cfRule>
  </conditionalFormatting>
  <conditionalFormatting sqref="H19">
    <cfRule type="expression" dxfId="221" priority="64">
      <formula>H19&lt;=0.79</formula>
    </cfRule>
  </conditionalFormatting>
  <conditionalFormatting sqref="H25">
    <cfRule type="expression" dxfId="220" priority="63">
      <formula>H25&lt;=0.79</formula>
    </cfRule>
  </conditionalFormatting>
  <conditionalFormatting sqref="H32">
    <cfRule type="expression" dxfId="219" priority="4">
      <formula>H32&lt;=0.79</formula>
    </cfRule>
  </conditionalFormatting>
  <conditionalFormatting sqref="H40">
    <cfRule type="expression" dxfId="218" priority="62">
      <formula>H40&lt;=0.79</formula>
    </cfRule>
  </conditionalFormatting>
  <conditionalFormatting sqref="H46">
    <cfRule type="expression" dxfId="217" priority="61">
      <formula>H46&lt;=0.79</formula>
    </cfRule>
  </conditionalFormatting>
  <conditionalFormatting sqref="H60">
    <cfRule type="expression" dxfId="216" priority="60">
      <formula>H60&lt;=0.79</formula>
    </cfRule>
  </conditionalFormatting>
  <conditionalFormatting sqref="H73">
    <cfRule type="expression" dxfId="215" priority="3">
      <formula>H73&lt;=0.79</formula>
    </cfRule>
  </conditionalFormatting>
  <conditionalFormatting sqref="H87">
    <cfRule type="expression" dxfId="214" priority="59">
      <formula>H87&lt;=0.79</formula>
    </cfRule>
  </conditionalFormatting>
  <conditionalFormatting sqref="H95">
    <cfRule type="expression" dxfId="213" priority="58">
      <formula>H95&lt;=0.79</formula>
    </cfRule>
  </conditionalFormatting>
  <conditionalFormatting sqref="H103:I103">
    <cfRule type="cellIs" dxfId="212" priority="66" operator="lessThan">
      <formula>0.8</formula>
    </cfRule>
  </conditionalFormatting>
  <conditionalFormatting sqref="P30 P37:U37 AZ37:FI37">
    <cfRule type="cellIs" dxfId="211" priority="4269" stopIfTrue="1" operator="equal">
      <formula>0</formula>
    </cfRule>
  </conditionalFormatting>
  <conditionalFormatting sqref="P33:P34">
    <cfRule type="cellIs" dxfId="210" priority="4267" stopIfTrue="1" operator="equal">
      <formula>0</formula>
    </cfRule>
    <cfRule type="cellIs" dxfId="209" priority="4266" stopIfTrue="1" operator="equal">
      <formula>1</formula>
    </cfRule>
  </conditionalFormatting>
  <conditionalFormatting sqref="P42:P43">
    <cfRule type="cellIs" dxfId="208" priority="4264" stopIfTrue="1" operator="equal">
      <formula>1</formula>
    </cfRule>
    <cfRule type="cellIs" dxfId="207" priority="4265" stopIfTrue="1" operator="equal">
      <formula>0</formula>
    </cfRule>
  </conditionalFormatting>
  <conditionalFormatting sqref="P49:P51">
    <cfRule type="cellIs" dxfId="206" priority="4261" stopIfTrue="1" operator="equal">
      <formula>0</formula>
    </cfRule>
    <cfRule type="cellIs" dxfId="205" priority="4260" stopIfTrue="1" operator="equal">
      <formula>1</formula>
    </cfRule>
  </conditionalFormatting>
  <conditionalFormatting sqref="P58 P59:FI59">
    <cfRule type="cellIs" dxfId="204" priority="4257" stopIfTrue="1" operator="equal">
      <formula>0</formula>
    </cfRule>
  </conditionalFormatting>
  <conditionalFormatting sqref="P27:U27">
    <cfRule type="cellIs" dxfId="203" priority="854" stopIfTrue="1" operator="equal">
      <formula>1</formula>
    </cfRule>
    <cfRule type="cellIs" dxfId="202" priority="855" stopIfTrue="1" operator="equal">
      <formula>0</formula>
    </cfRule>
  </conditionalFormatting>
  <conditionalFormatting sqref="P36:AF37 AZ36:FI37 P30">
    <cfRule type="cellIs" dxfId="201" priority="4268" stopIfTrue="1" operator="equal">
      <formula>1</formula>
    </cfRule>
  </conditionalFormatting>
  <conditionalFormatting sqref="P61:BP61">
    <cfRule type="cellIs" dxfId="200" priority="3109" stopIfTrue="1" operator="equal">
      <formula>0</formula>
    </cfRule>
    <cfRule type="cellIs" dxfId="199" priority="3108" stopIfTrue="1" operator="equal">
      <formula>1</formula>
    </cfRule>
  </conditionalFormatting>
  <conditionalFormatting sqref="P63:BP64">
    <cfRule type="cellIs" dxfId="198" priority="3107" stopIfTrue="1" operator="equal">
      <formula>0</formula>
    </cfRule>
    <cfRule type="cellIs" dxfId="197" priority="3106" stopIfTrue="1" operator="equal">
      <formula>1</formula>
    </cfRule>
  </conditionalFormatting>
  <conditionalFormatting sqref="P65:DK76">
    <cfRule type="cellIs" dxfId="196" priority="8967" stopIfTrue="1" operator="equal">
      <formula>1</formula>
    </cfRule>
    <cfRule type="cellIs" dxfId="195" priority="8968" stopIfTrue="1" operator="equal">
      <formula>3</formula>
    </cfRule>
    <cfRule type="cellIs" dxfId="194" priority="8969" stopIfTrue="1" operator="equal">
      <formula>0</formula>
    </cfRule>
  </conditionalFormatting>
  <conditionalFormatting sqref="P45:FI45">
    <cfRule type="cellIs" dxfId="193" priority="152" stopIfTrue="1" operator="equal">
      <formula>1</formula>
    </cfRule>
    <cfRule type="cellIs" dxfId="192" priority="153" stopIfTrue="1" operator="equal">
      <formula>0</formula>
    </cfRule>
  </conditionalFormatting>
  <conditionalFormatting sqref="P53:FI54">
    <cfRule type="cellIs" dxfId="191" priority="70" stopIfTrue="1" operator="equal">
      <formula>1</formula>
    </cfRule>
    <cfRule type="cellIs" dxfId="190" priority="71" stopIfTrue="1" operator="equal">
      <formula>0</formula>
    </cfRule>
  </conditionalFormatting>
  <conditionalFormatting sqref="P4:IA58">
    <cfRule type="cellIs" dxfId="189" priority="65" stopIfTrue="1" operator="equal">
      <formula>"NA"</formula>
    </cfRule>
    <cfRule type="cellIs" dxfId="188" priority="4271" stopIfTrue="1" operator="equal">
      <formula>"N"</formula>
    </cfRule>
    <cfRule type="cellIs" dxfId="187" priority="4270" stopIfTrue="1" operator="equal">
      <formula>"Y"</formula>
    </cfRule>
  </conditionalFormatting>
  <conditionalFormatting sqref="P59:IA59">
    <cfRule type="cellIs" dxfId="186" priority="24" stopIfTrue="1" operator="equal">
      <formula>"NS"</formula>
    </cfRule>
  </conditionalFormatting>
  <conditionalFormatting sqref="Q56:T58">
    <cfRule type="cellIs" dxfId="185" priority="861" stopIfTrue="1" operator="equal">
      <formula>0</formula>
    </cfRule>
  </conditionalFormatting>
  <conditionalFormatting sqref="Q4:U4">
    <cfRule type="cellIs" dxfId="184" priority="3019" stopIfTrue="1" operator="equal">
      <formula>0</formula>
    </cfRule>
    <cfRule type="cellIs" dxfId="183" priority="3018" stopIfTrue="1" operator="equal">
      <formula>1</formula>
    </cfRule>
  </conditionalFormatting>
  <conditionalFormatting sqref="Q6:U13 Q15:U16 Q19:U20 Q22:U25 U56:U57">
    <cfRule type="cellIs" dxfId="182" priority="857" stopIfTrue="1" operator="equal">
      <formula>0</formula>
    </cfRule>
  </conditionalFormatting>
  <conditionalFormatting sqref="Q6:U13 Q15:U16 Q19:U20 Q22:U25">
    <cfRule type="cellIs" dxfId="181" priority="856" stopIfTrue="1" operator="equal">
      <formula>1</formula>
    </cfRule>
  </conditionalFormatting>
  <conditionalFormatting sqref="Q30:U34 P36:U36">
    <cfRule type="cellIs" dxfId="180" priority="853" stopIfTrue="1" operator="equal">
      <formula>0</formula>
    </cfRule>
  </conditionalFormatting>
  <conditionalFormatting sqref="Q30:U34">
    <cfRule type="cellIs" dxfId="179" priority="852" stopIfTrue="1" operator="equal">
      <formula>1</formula>
    </cfRule>
  </conditionalFormatting>
  <conditionalFormatting sqref="Q39:U43">
    <cfRule type="cellIs" dxfId="178" priority="851" stopIfTrue="1" operator="equal">
      <formula>0</formula>
    </cfRule>
    <cfRule type="cellIs" dxfId="177" priority="850" stopIfTrue="1" operator="equal">
      <formula>1</formula>
    </cfRule>
  </conditionalFormatting>
  <conditionalFormatting sqref="Q47:U51">
    <cfRule type="cellIs" dxfId="176" priority="847" stopIfTrue="1" operator="equal">
      <formula>0</formula>
    </cfRule>
    <cfRule type="cellIs" dxfId="175" priority="846" stopIfTrue="1" operator="equal">
      <formula>1</formula>
    </cfRule>
  </conditionalFormatting>
  <conditionalFormatting sqref="Q56:U57">
    <cfRule type="cellIs" dxfId="174" priority="844" stopIfTrue="1" operator="equal">
      <formula>1</formula>
    </cfRule>
  </conditionalFormatting>
  <conditionalFormatting sqref="Q58:BI58">
    <cfRule type="cellIs" dxfId="173" priority="72" stopIfTrue="1" operator="equal">
      <formula>1</formula>
    </cfRule>
  </conditionalFormatting>
  <conditionalFormatting sqref="U58:V58">
    <cfRule type="cellIs" dxfId="172" priority="843" stopIfTrue="1" operator="equal">
      <formula>0</formula>
    </cfRule>
  </conditionalFormatting>
  <conditionalFormatting sqref="V4 V6:V12 V15 V19 V22:V24 V31:V32 V39:V41 V47:V48 V56:V57">
    <cfRule type="cellIs" dxfId="171" priority="3000" stopIfTrue="1" operator="equal">
      <formula>Y</formula>
    </cfRule>
    <cfRule type="cellIs" dxfId="170" priority="3001" stopIfTrue="1" operator="equal">
      <formula>N</formula>
    </cfRule>
  </conditionalFormatting>
  <conditionalFormatting sqref="V13">
    <cfRule type="cellIs" dxfId="169" priority="977" stopIfTrue="1" operator="equal">
      <formula>0</formula>
    </cfRule>
    <cfRule type="cellIs" dxfId="168" priority="976" stopIfTrue="1" operator="equal">
      <formula>1</formula>
    </cfRule>
  </conditionalFormatting>
  <conditionalFormatting sqref="V20">
    <cfRule type="cellIs" dxfId="167" priority="957" stopIfTrue="1" operator="equal">
      <formula>0</formula>
    </cfRule>
    <cfRule type="cellIs" dxfId="166" priority="956" stopIfTrue="1" operator="equal">
      <formula>1</formula>
    </cfRule>
  </conditionalFormatting>
  <conditionalFormatting sqref="V25">
    <cfRule type="cellIs" dxfId="165" priority="947" stopIfTrue="1" operator="equal">
      <formula>0</formula>
    </cfRule>
    <cfRule type="cellIs" dxfId="164" priority="946" stopIfTrue="1" operator="equal">
      <formula>1</formula>
    </cfRule>
  </conditionalFormatting>
  <conditionalFormatting sqref="V30">
    <cfRule type="cellIs" dxfId="163" priority="2999" stopIfTrue="1" operator="equal">
      <formula>0</formula>
    </cfRule>
    <cfRule type="cellIs" dxfId="162" priority="2998" stopIfTrue="1" operator="equal">
      <formula>1</formula>
    </cfRule>
  </conditionalFormatting>
  <conditionalFormatting sqref="V33:V34">
    <cfRule type="cellIs" dxfId="161" priority="2996" stopIfTrue="1" operator="equal">
      <formula>1</formula>
    </cfRule>
    <cfRule type="cellIs" dxfId="160" priority="2997" stopIfTrue="1" operator="equal">
      <formula>0</formula>
    </cfRule>
  </conditionalFormatting>
  <conditionalFormatting sqref="V42:V43">
    <cfRule type="cellIs" dxfId="159" priority="2995" stopIfTrue="1" operator="equal">
      <formula>0</formula>
    </cfRule>
    <cfRule type="cellIs" dxfId="158" priority="2994" stopIfTrue="1" operator="equal">
      <formula>1</formula>
    </cfRule>
  </conditionalFormatting>
  <conditionalFormatting sqref="V49:V51">
    <cfRule type="cellIs" dxfId="157" priority="2990" stopIfTrue="1" operator="equal">
      <formula>1</formula>
    </cfRule>
    <cfRule type="cellIs" dxfId="156" priority="2991" stopIfTrue="1" operator="equal">
      <formula>0</formula>
    </cfRule>
  </conditionalFormatting>
  <conditionalFormatting sqref="V16:Y16">
    <cfRule type="cellIs" dxfId="155" priority="790" stopIfTrue="1" operator="equal">
      <formula>1</formula>
    </cfRule>
    <cfRule type="cellIs" dxfId="154" priority="791" stopIfTrue="1" operator="equal">
      <formula>0</formula>
    </cfRule>
  </conditionalFormatting>
  <conditionalFormatting sqref="V27:AD28">
    <cfRule type="cellIs" dxfId="153" priority="635" stopIfTrue="1" operator="equal">
      <formula>0</formula>
    </cfRule>
    <cfRule type="cellIs" dxfId="152" priority="634" stopIfTrue="1" operator="equal">
      <formula>1</formula>
    </cfRule>
  </conditionalFormatting>
  <conditionalFormatting sqref="V36:AO37">
    <cfRule type="cellIs" dxfId="151" priority="343" stopIfTrue="1" operator="equal">
      <formula>0</formula>
    </cfRule>
  </conditionalFormatting>
  <conditionalFormatting sqref="W15:Y15">
    <cfRule type="cellIs" dxfId="150" priority="2946" stopIfTrue="1" operator="equal">
      <formula>1</formula>
    </cfRule>
    <cfRule type="cellIs" dxfId="149" priority="2947" stopIfTrue="1" operator="equal">
      <formula>0</formula>
    </cfRule>
  </conditionalFormatting>
  <conditionalFormatting sqref="W56:BH58">
    <cfRule type="cellIs" dxfId="148" priority="81" stopIfTrue="1" operator="equal">
      <formula>0</formula>
    </cfRule>
  </conditionalFormatting>
  <conditionalFormatting sqref="W56:BI57">
    <cfRule type="cellIs" dxfId="147" priority="74" stopIfTrue="1" operator="equal">
      <formula>1</formula>
    </cfRule>
  </conditionalFormatting>
  <conditionalFormatting sqref="W4:FI4 Z15:FI16">
    <cfRule type="cellIs" dxfId="146" priority="1111" stopIfTrue="1" operator="equal">
      <formula>0</formula>
    </cfRule>
    <cfRule type="cellIs" dxfId="145" priority="1110" stopIfTrue="1" operator="equal">
      <formula>1</formula>
    </cfRule>
  </conditionalFormatting>
  <conditionalFormatting sqref="W6:FI13">
    <cfRule type="cellIs" dxfId="144" priority="974" stopIfTrue="1" operator="equal">
      <formula>1</formula>
    </cfRule>
    <cfRule type="cellIs" dxfId="143" priority="975" stopIfTrue="1" operator="equal">
      <formula>0</formula>
    </cfRule>
  </conditionalFormatting>
  <conditionalFormatting sqref="W19:FI20">
    <cfRule type="cellIs" dxfId="142" priority="609" stopIfTrue="1" operator="equal">
      <formula>0</formula>
    </cfRule>
    <cfRule type="cellIs" dxfId="141" priority="608" stopIfTrue="1" operator="equal">
      <formula>1</formula>
    </cfRule>
  </conditionalFormatting>
  <conditionalFormatting sqref="W22:FI25">
    <cfRule type="cellIs" dxfId="140" priority="607" stopIfTrue="1" operator="equal">
      <formula>0</formula>
    </cfRule>
    <cfRule type="cellIs" dxfId="139" priority="606" stopIfTrue="1" operator="equal">
      <formula>1</formula>
    </cfRule>
  </conditionalFormatting>
  <conditionalFormatting sqref="W30:FI34 AP36:FI36">
    <cfRule type="cellIs" dxfId="138" priority="331" stopIfTrue="1" operator="equal">
      <formula>0</formula>
    </cfRule>
  </conditionalFormatting>
  <conditionalFormatting sqref="W30:FI34">
    <cfRule type="cellIs" dxfId="137" priority="330" stopIfTrue="1" operator="equal">
      <formula>1</formula>
    </cfRule>
  </conditionalFormatting>
  <conditionalFormatting sqref="W39:FI43">
    <cfRule type="cellIs" dxfId="136" priority="162" stopIfTrue="1" operator="equal">
      <formula>1</formula>
    </cfRule>
    <cfRule type="cellIs" dxfId="135" priority="163" stopIfTrue="1" operator="equal">
      <formula>0</formula>
    </cfRule>
  </conditionalFormatting>
  <conditionalFormatting sqref="W47:FI51">
    <cfRule type="cellIs" dxfId="134" priority="159" stopIfTrue="1" operator="equal">
      <formula>0</formula>
    </cfRule>
    <cfRule type="cellIs" dxfId="133" priority="158" stopIfTrue="1" operator="equal">
      <formula>1</formula>
    </cfRule>
  </conditionalFormatting>
  <conditionalFormatting sqref="AE28:AP28">
    <cfRule type="cellIs" dxfId="132" priority="319" stopIfTrue="1" operator="equal">
      <formula>0</formula>
    </cfRule>
    <cfRule type="cellIs" dxfId="131" priority="318" stopIfTrue="1" operator="equal">
      <formula>1</formula>
    </cfRule>
  </conditionalFormatting>
  <conditionalFormatting sqref="AE27:FI27">
    <cfRule type="cellIs" dxfId="130" priority="623" stopIfTrue="1" operator="equal">
      <formula>0</formula>
    </cfRule>
    <cfRule type="cellIs" dxfId="129" priority="622" stopIfTrue="1" operator="equal">
      <formula>1</formula>
    </cfRule>
  </conditionalFormatting>
  <conditionalFormatting sqref="AG36:AY37">
    <cfRule type="cellIs" dxfId="128" priority="154" stopIfTrue="1" operator="equal">
      <formula>1</formula>
    </cfRule>
  </conditionalFormatting>
  <conditionalFormatting sqref="AP37:AY37">
    <cfRule type="cellIs" dxfId="127" priority="155" stopIfTrue="1" operator="equal">
      <formula>0</formula>
    </cfRule>
  </conditionalFormatting>
  <conditionalFormatting sqref="BI56:BI57">
    <cfRule type="cellIs" dxfId="126" priority="75" stopIfTrue="1" operator="equal">
      <formula>0</formula>
    </cfRule>
  </conditionalFormatting>
  <conditionalFormatting sqref="BI58">
    <cfRule type="cellIs" dxfId="125" priority="73" stopIfTrue="1" operator="equal">
      <formula>0</formula>
    </cfRule>
  </conditionalFormatting>
  <conditionalFormatting sqref="BJ56:FI58">
    <cfRule type="cellIs" dxfId="124" priority="1097" stopIfTrue="1" operator="equal">
      <formula>0</formula>
    </cfRule>
    <cfRule type="cellIs" dxfId="123" priority="1096" stopIfTrue="1" operator="equal">
      <formula>1</formula>
    </cfRule>
  </conditionalFormatting>
  <conditionalFormatting sqref="BS62:DK64 P78:DK78 P80:DK80">
    <cfRule type="cellIs" dxfId="122" priority="10831" stopIfTrue="1" operator="equal">
      <formula>3</formula>
    </cfRule>
    <cfRule type="cellIs" dxfId="121" priority="10830" stopIfTrue="1" operator="equal">
      <formula>1</formula>
    </cfRule>
    <cfRule type="cellIs" dxfId="120" priority="10832" stopIfTrue="1" operator="equal">
      <formula>0</formula>
    </cfRule>
  </conditionalFormatting>
  <conditionalFormatting sqref="FJ62:FJ76">
    <cfRule type="cellIs" dxfId="119" priority="53" stopIfTrue="1" operator="equal">
      <formula>0</formula>
    </cfRule>
    <cfRule type="cellIs" dxfId="118" priority="52" stopIfTrue="1" operator="equal">
      <formula>3</formula>
    </cfRule>
    <cfRule type="cellIs" dxfId="117" priority="51" stopIfTrue="1" operator="equal">
      <formula>1</formula>
    </cfRule>
  </conditionalFormatting>
  <conditionalFormatting sqref="FJ78 FJ80">
    <cfRule type="cellIs" dxfId="116" priority="54" stopIfTrue="1" operator="equal">
      <formula>1</formula>
    </cfRule>
    <cfRule type="cellIs" dxfId="115" priority="55" stopIfTrue="1" operator="equal">
      <formula>3</formula>
    </cfRule>
    <cfRule type="cellIs" dxfId="114" priority="56" stopIfTrue="1" operator="equal">
      <formula>0</formula>
    </cfRule>
  </conditionalFormatting>
  <conditionalFormatting sqref="FJ56:HH59">
    <cfRule type="cellIs" dxfId="113" priority="32" stopIfTrue="1" operator="equal">
      <formula>0</formula>
    </cfRule>
  </conditionalFormatting>
  <conditionalFormatting sqref="FJ4:IA4 FJ6:IA13 FJ15:IA16 FJ19:IA20 FJ22:IA25">
    <cfRule type="cellIs" dxfId="112" priority="22" stopIfTrue="1" operator="equal">
      <formula>1</formula>
    </cfRule>
    <cfRule type="cellIs" dxfId="111" priority="23" stopIfTrue="1" operator="equal">
      <formula>0</formula>
    </cfRule>
  </conditionalFormatting>
  <conditionalFormatting sqref="FJ27:IA27">
    <cfRule type="cellIs" dxfId="110" priority="21" stopIfTrue="1" operator="equal">
      <formula>0</formula>
    </cfRule>
    <cfRule type="cellIs" dxfId="109" priority="20" stopIfTrue="1" operator="equal">
      <formula>1</formula>
    </cfRule>
  </conditionalFormatting>
  <conditionalFormatting sqref="FJ30:IA34 FJ36:IA36">
    <cfRule type="cellIs" dxfId="108" priority="19" stopIfTrue="1" operator="equal">
      <formula>0</formula>
    </cfRule>
    <cfRule type="cellIs" dxfId="107" priority="18" stopIfTrue="1" operator="equal">
      <formula>1</formula>
    </cfRule>
  </conditionalFormatting>
  <conditionalFormatting sqref="FJ37:IA37">
    <cfRule type="cellIs" dxfId="106" priority="4258" stopIfTrue="1" operator="equal">
      <formula>1</formula>
    </cfRule>
    <cfRule type="cellIs" dxfId="105" priority="4259" stopIfTrue="1" operator="equal">
      <formula>0</formula>
    </cfRule>
  </conditionalFormatting>
  <conditionalFormatting sqref="FJ39:IA43 FJ45:IA45">
    <cfRule type="cellIs" dxfId="104" priority="17" stopIfTrue="1" operator="equal">
      <formula>0</formula>
    </cfRule>
    <cfRule type="cellIs" dxfId="103" priority="16" stopIfTrue="1" operator="equal">
      <formula>1</formula>
    </cfRule>
  </conditionalFormatting>
  <conditionalFormatting sqref="FJ47:IA51 FJ53:IA54">
    <cfRule type="cellIs" dxfId="102" priority="13" stopIfTrue="1" operator="equal">
      <formula>0</formula>
    </cfRule>
    <cfRule type="cellIs" dxfId="101" priority="12" stopIfTrue="1" operator="equal">
      <formula>1</formula>
    </cfRule>
  </conditionalFormatting>
  <conditionalFormatting sqref="FJ56:IA58">
    <cfRule type="cellIs" dxfId="100" priority="8" stopIfTrue="1" operator="equal">
      <formula>1</formula>
    </cfRule>
  </conditionalFormatting>
  <conditionalFormatting sqref="HI56:IA58">
    <cfRule type="cellIs" dxfId="99" priority="9" stopIfTrue="1" operator="equal">
      <formula>0</formula>
    </cfRule>
  </conditionalFormatting>
  <conditionalFormatting sqref="HI59:IA59">
    <cfRule type="cellIs" dxfId="98" priority="25" stopIfTrue="1" operator="equal">
      <formula>0</formula>
    </cfRule>
  </conditionalFormatting>
  <dataValidations count="1">
    <dataValidation type="list" allowBlank="1" showInputMessage="1" showErrorMessage="1" sqref="P59:IA60" xr:uid="{00000000-0002-0000-0100-000000000000}">
      <formula1>"NS, M, S"</formula1>
    </dataValidation>
  </dataValidations>
  <pageMargins left="0.75" right="0.75" top="1" bottom="1" header="0.5" footer="0.5"/>
  <pageSetup scale="80" orientation="portrait" horizontalDpi="300" verticalDpi="300" r:id="rId1"/>
  <headerFooter alignWithMargins="0">
    <oddFooter>&amp;LProgram Resource Survey - Student&amp;C&amp;P&amp;R© 2017 - CoAEMSP</oddFooter>
  </headerFooter>
  <rowBreaks count="1" manualBreakCount="1">
    <brk id="74" max="10" man="1"/>
  </rowBreaks>
  <colBreaks count="2" manualBreakCount="2">
    <brk id="11" max="1048575" man="1"/>
    <brk id="12" min="3" max="11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IA123"/>
  <sheetViews>
    <sheetView showGridLines="0" topLeftCell="A59" zoomScaleNormal="100" workbookViewId="0">
      <selection activeCell="W63" sqref="W63:W64"/>
    </sheetView>
  </sheetViews>
  <sheetFormatPr defaultColWidth="8.86328125" defaultRowHeight="12.75" x14ac:dyDescent="0.35"/>
  <cols>
    <col min="1" max="1" width="4.3984375" customWidth="1"/>
    <col min="2" max="3" width="4.3984375" style="12" customWidth="1"/>
    <col min="4" max="4" width="17.73046875" customWidth="1"/>
    <col min="5" max="5" width="36.3984375" customWidth="1"/>
    <col min="6" max="6" width="3.73046875" customWidth="1"/>
    <col min="7" max="7" width="7.3984375" customWidth="1"/>
    <col min="8" max="8" width="8.59765625" customWidth="1"/>
    <col min="9" max="11" width="7.86328125" customWidth="1"/>
    <col min="13" max="13" width="10.73046875" style="1" customWidth="1"/>
    <col min="14" max="14" width="6.73046875" style="1" customWidth="1"/>
    <col min="15" max="15" width="12.1328125" style="1" customWidth="1"/>
    <col min="16" max="115" width="3.3984375" style="1" customWidth="1"/>
  </cols>
  <sheetData>
    <row r="1" spans="1:235" ht="30" customHeight="1" x14ac:dyDescent="0.35">
      <c r="A1" s="402" t="str">
        <f>IF(OR(Instructions!E8="AEMT",Instructions!E8="Paramedic"),Instructions!E8,"Select Program Level on Instructions Tab")</f>
        <v>Paramedic</v>
      </c>
      <c r="B1" s="402"/>
      <c r="C1" s="402"/>
      <c r="D1" s="402"/>
      <c r="E1" s="402"/>
      <c r="F1" s="402"/>
      <c r="G1" s="402"/>
      <c r="H1" s="402"/>
      <c r="I1" s="402"/>
      <c r="J1" s="402"/>
      <c r="K1" s="402"/>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5" ht="19.5" customHeight="1" x14ac:dyDescent="0.35">
      <c r="A2" s="392">
        <f>IF(Instructions!E10="","Insert Program Number on Instructions Tab",Instructions!E10)</f>
        <v>600000</v>
      </c>
      <c r="B2" s="393"/>
      <c r="C2" s="393"/>
      <c r="D2" s="393"/>
      <c r="E2" s="393"/>
      <c r="F2" s="247"/>
      <c r="G2" s="247"/>
      <c r="H2" s="247"/>
      <c r="I2" s="247"/>
      <c r="J2" s="247"/>
      <c r="K2" s="247"/>
      <c r="P2" s="14">
        <v>1</v>
      </c>
      <c r="Q2" s="14">
        <f>P2+1</f>
        <v>2</v>
      </c>
      <c r="R2" s="14">
        <f t="shared" ref="R2:CC2" si="0">Q2+1</f>
        <v>3</v>
      </c>
      <c r="S2" s="14">
        <f t="shared" si="0"/>
        <v>4</v>
      </c>
      <c r="T2" s="14">
        <f t="shared" si="0"/>
        <v>5</v>
      </c>
      <c r="U2" s="14">
        <f t="shared" si="0"/>
        <v>6</v>
      </c>
      <c r="V2" s="14">
        <f t="shared" si="0"/>
        <v>7</v>
      </c>
      <c r="W2" s="14">
        <f t="shared" si="0"/>
        <v>8</v>
      </c>
      <c r="X2" s="14">
        <f t="shared" si="0"/>
        <v>9</v>
      </c>
      <c r="Y2" s="14">
        <f t="shared" si="0"/>
        <v>10</v>
      </c>
      <c r="Z2" s="14">
        <f t="shared" si="0"/>
        <v>11</v>
      </c>
      <c r="AA2" s="14">
        <f t="shared" si="0"/>
        <v>12</v>
      </c>
      <c r="AB2" s="14">
        <f t="shared" si="0"/>
        <v>13</v>
      </c>
      <c r="AC2" s="14">
        <f t="shared" si="0"/>
        <v>14</v>
      </c>
      <c r="AD2" s="14">
        <f t="shared" si="0"/>
        <v>15</v>
      </c>
      <c r="AE2" s="14">
        <f t="shared" si="0"/>
        <v>16</v>
      </c>
      <c r="AF2" s="14">
        <f t="shared" si="0"/>
        <v>17</v>
      </c>
      <c r="AG2" s="14">
        <f t="shared" si="0"/>
        <v>18</v>
      </c>
      <c r="AH2" s="14">
        <f t="shared" si="0"/>
        <v>19</v>
      </c>
      <c r="AI2" s="14">
        <f t="shared" si="0"/>
        <v>20</v>
      </c>
      <c r="AJ2" s="14">
        <f t="shared" si="0"/>
        <v>21</v>
      </c>
      <c r="AK2" s="14">
        <f t="shared" si="0"/>
        <v>22</v>
      </c>
      <c r="AL2" s="14">
        <f t="shared" si="0"/>
        <v>23</v>
      </c>
      <c r="AM2" s="14">
        <f t="shared" si="0"/>
        <v>24</v>
      </c>
      <c r="AN2" s="14">
        <f t="shared" si="0"/>
        <v>25</v>
      </c>
      <c r="AO2" s="14">
        <f t="shared" si="0"/>
        <v>26</v>
      </c>
      <c r="AP2" s="14">
        <f t="shared" si="0"/>
        <v>27</v>
      </c>
      <c r="AQ2" s="14">
        <f t="shared" si="0"/>
        <v>28</v>
      </c>
      <c r="AR2" s="14">
        <f t="shared" si="0"/>
        <v>29</v>
      </c>
      <c r="AS2" s="14">
        <f t="shared" si="0"/>
        <v>30</v>
      </c>
      <c r="AT2" s="14">
        <f t="shared" si="0"/>
        <v>31</v>
      </c>
      <c r="AU2" s="14">
        <f t="shared" si="0"/>
        <v>32</v>
      </c>
      <c r="AV2" s="14">
        <f t="shared" si="0"/>
        <v>33</v>
      </c>
      <c r="AW2" s="14">
        <f t="shared" si="0"/>
        <v>34</v>
      </c>
      <c r="AX2" s="14">
        <f t="shared" si="0"/>
        <v>35</v>
      </c>
      <c r="AY2" s="14">
        <f t="shared" si="0"/>
        <v>36</v>
      </c>
      <c r="AZ2" s="14">
        <f t="shared" si="0"/>
        <v>37</v>
      </c>
      <c r="BA2" s="14">
        <f t="shared" si="0"/>
        <v>38</v>
      </c>
      <c r="BB2" s="14">
        <f t="shared" si="0"/>
        <v>39</v>
      </c>
      <c r="BC2" s="14">
        <f t="shared" si="0"/>
        <v>40</v>
      </c>
      <c r="BD2" s="14">
        <f t="shared" si="0"/>
        <v>41</v>
      </c>
      <c r="BE2" s="14">
        <f t="shared" si="0"/>
        <v>42</v>
      </c>
      <c r="BF2" s="14">
        <f t="shared" si="0"/>
        <v>43</v>
      </c>
      <c r="BG2" s="14">
        <f t="shared" si="0"/>
        <v>44</v>
      </c>
      <c r="BH2" s="14">
        <f t="shared" si="0"/>
        <v>45</v>
      </c>
      <c r="BI2" s="14">
        <f t="shared" si="0"/>
        <v>46</v>
      </c>
      <c r="BJ2" s="14">
        <f t="shared" si="0"/>
        <v>47</v>
      </c>
      <c r="BK2" s="14">
        <f t="shared" si="0"/>
        <v>48</v>
      </c>
      <c r="BL2" s="14">
        <f t="shared" si="0"/>
        <v>49</v>
      </c>
      <c r="BM2" s="14">
        <f t="shared" si="0"/>
        <v>50</v>
      </c>
      <c r="BN2" s="14">
        <f t="shared" si="0"/>
        <v>51</v>
      </c>
      <c r="BO2" s="14">
        <f t="shared" si="0"/>
        <v>52</v>
      </c>
      <c r="BP2" s="14">
        <f t="shared" si="0"/>
        <v>53</v>
      </c>
      <c r="BQ2" s="14">
        <f t="shared" si="0"/>
        <v>54</v>
      </c>
      <c r="BR2" s="14">
        <f t="shared" si="0"/>
        <v>55</v>
      </c>
      <c r="BS2" s="14">
        <f t="shared" si="0"/>
        <v>56</v>
      </c>
      <c r="BT2" s="14">
        <f t="shared" si="0"/>
        <v>57</v>
      </c>
      <c r="BU2" s="14">
        <f t="shared" si="0"/>
        <v>58</v>
      </c>
      <c r="BV2" s="14">
        <f t="shared" si="0"/>
        <v>59</v>
      </c>
      <c r="BW2" s="14">
        <f t="shared" si="0"/>
        <v>60</v>
      </c>
      <c r="BX2" s="14">
        <f t="shared" si="0"/>
        <v>61</v>
      </c>
      <c r="BY2" s="14">
        <f t="shared" si="0"/>
        <v>62</v>
      </c>
      <c r="BZ2" s="14">
        <f t="shared" si="0"/>
        <v>63</v>
      </c>
      <c r="CA2" s="14">
        <f t="shared" si="0"/>
        <v>64</v>
      </c>
      <c r="CB2" s="14">
        <f t="shared" si="0"/>
        <v>65</v>
      </c>
      <c r="CC2" s="14">
        <f t="shared" si="0"/>
        <v>66</v>
      </c>
      <c r="CD2" s="14">
        <f t="shared" ref="CD2:DK2" si="1">CC2+1</f>
        <v>67</v>
      </c>
      <c r="CE2" s="14">
        <f t="shared" si="1"/>
        <v>68</v>
      </c>
      <c r="CF2" s="14">
        <f t="shared" si="1"/>
        <v>69</v>
      </c>
      <c r="CG2" s="14">
        <f t="shared" si="1"/>
        <v>70</v>
      </c>
      <c r="CH2" s="14">
        <f t="shared" si="1"/>
        <v>71</v>
      </c>
      <c r="CI2" s="14">
        <f t="shared" si="1"/>
        <v>72</v>
      </c>
      <c r="CJ2" s="14">
        <f t="shared" si="1"/>
        <v>73</v>
      </c>
      <c r="CK2" s="14">
        <f t="shared" si="1"/>
        <v>74</v>
      </c>
      <c r="CL2" s="14">
        <f t="shared" si="1"/>
        <v>75</v>
      </c>
      <c r="CM2" s="14">
        <f t="shared" si="1"/>
        <v>76</v>
      </c>
      <c r="CN2" s="14">
        <f t="shared" si="1"/>
        <v>77</v>
      </c>
      <c r="CO2" s="14">
        <f t="shared" si="1"/>
        <v>78</v>
      </c>
      <c r="CP2" s="14">
        <f t="shared" si="1"/>
        <v>79</v>
      </c>
      <c r="CQ2" s="14">
        <f t="shared" si="1"/>
        <v>80</v>
      </c>
      <c r="CR2" s="14">
        <f t="shared" si="1"/>
        <v>81</v>
      </c>
      <c r="CS2" s="14">
        <f t="shared" si="1"/>
        <v>82</v>
      </c>
      <c r="CT2" s="14">
        <f t="shared" si="1"/>
        <v>83</v>
      </c>
      <c r="CU2" s="14">
        <f t="shared" si="1"/>
        <v>84</v>
      </c>
      <c r="CV2" s="14">
        <f t="shared" si="1"/>
        <v>85</v>
      </c>
      <c r="CW2" s="14">
        <f t="shared" si="1"/>
        <v>86</v>
      </c>
      <c r="CX2" s="14">
        <f t="shared" si="1"/>
        <v>87</v>
      </c>
      <c r="CY2" s="14">
        <f t="shared" si="1"/>
        <v>88</v>
      </c>
      <c r="CZ2" s="14">
        <f t="shared" si="1"/>
        <v>89</v>
      </c>
      <c r="DA2" s="14">
        <f t="shared" si="1"/>
        <v>90</v>
      </c>
      <c r="DB2" s="14">
        <f t="shared" si="1"/>
        <v>91</v>
      </c>
      <c r="DC2" s="14">
        <f t="shared" si="1"/>
        <v>92</v>
      </c>
      <c r="DD2" s="14">
        <f t="shared" si="1"/>
        <v>93</v>
      </c>
      <c r="DE2" s="14">
        <f t="shared" si="1"/>
        <v>94</v>
      </c>
      <c r="DF2" s="14">
        <f t="shared" si="1"/>
        <v>95</v>
      </c>
      <c r="DG2" s="14">
        <f t="shared" si="1"/>
        <v>96</v>
      </c>
      <c r="DH2" s="14">
        <f t="shared" si="1"/>
        <v>97</v>
      </c>
      <c r="DI2" s="14">
        <f t="shared" si="1"/>
        <v>98</v>
      </c>
      <c r="DJ2" s="14">
        <f t="shared" si="1"/>
        <v>99</v>
      </c>
      <c r="DK2" s="14">
        <f t="shared" si="1"/>
        <v>100</v>
      </c>
    </row>
    <row r="3" spans="1:235" ht="19.5" customHeight="1" x14ac:dyDescent="0.35">
      <c r="A3" s="393" t="str">
        <f>IF(Instructions!E12="","Insert Program Name on Instructions Tab",Instructions!E12)</f>
        <v>Accordance Community College</v>
      </c>
      <c r="B3" s="393"/>
      <c r="C3" s="393"/>
      <c r="D3" s="393"/>
      <c r="E3" s="393"/>
      <c r="F3" s="247"/>
      <c r="G3" s="247"/>
      <c r="H3" s="247"/>
      <c r="I3" s="247"/>
      <c r="J3" s="247"/>
      <c r="K3" s="247"/>
      <c r="N3" s="1" t="s">
        <v>0</v>
      </c>
      <c r="O3" s="1" t="s">
        <v>1</v>
      </c>
    </row>
    <row r="4" spans="1:235" ht="13.15" x14ac:dyDescent="0.4">
      <c r="A4" s="247"/>
      <c r="B4" s="248"/>
      <c r="C4" s="248"/>
      <c r="D4" s="247"/>
      <c r="E4" s="247"/>
      <c r="F4" s="247"/>
      <c r="G4" s="247"/>
      <c r="H4" s="247"/>
      <c r="I4" s="247"/>
      <c r="J4" s="247"/>
      <c r="K4" s="247"/>
      <c r="M4" s="265" t="s">
        <v>41</v>
      </c>
      <c r="N4" s="266"/>
      <c r="O4" s="267"/>
      <c r="P4" s="358" t="s">
        <v>283</v>
      </c>
      <c r="Q4" s="358" t="s">
        <v>283</v>
      </c>
      <c r="R4" s="358" t="s">
        <v>283</v>
      </c>
      <c r="S4" s="358" t="s">
        <v>284</v>
      </c>
      <c r="T4" s="358" t="s">
        <v>288</v>
      </c>
      <c r="U4" s="358" t="s">
        <v>288</v>
      </c>
      <c r="V4" s="358" t="s">
        <v>288</v>
      </c>
      <c r="W4" s="358" t="s">
        <v>288</v>
      </c>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c r="CV4" s="358"/>
      <c r="CW4" s="358"/>
      <c r="CX4" s="358"/>
      <c r="CY4" s="358"/>
      <c r="CZ4" s="358"/>
      <c r="DA4" s="358"/>
      <c r="DB4" s="358"/>
      <c r="DC4" s="358"/>
      <c r="DD4" s="358"/>
      <c r="DE4" s="358"/>
      <c r="DF4" s="358"/>
      <c r="DG4" s="358"/>
      <c r="DH4" s="358"/>
      <c r="DI4" s="358"/>
      <c r="DJ4" s="358"/>
      <c r="DK4" s="358"/>
    </row>
    <row r="5" spans="1:235" ht="17.649999999999999" x14ac:dyDescent="0.5">
      <c r="A5" s="249" t="s">
        <v>5</v>
      </c>
      <c r="B5" s="248"/>
      <c r="C5" s="248"/>
      <c r="D5" s="247"/>
      <c r="E5" s="247"/>
      <c r="F5" s="247"/>
      <c r="G5" s="250"/>
      <c r="H5" s="395" t="s">
        <v>163</v>
      </c>
      <c r="I5" s="395"/>
      <c r="J5" s="395"/>
      <c r="K5" s="395"/>
      <c r="M5" s="268" t="s">
        <v>27</v>
      </c>
      <c r="N5" s="266">
        <f>COUNTA(P4:DK4)</f>
        <v>8</v>
      </c>
      <c r="O5" s="267">
        <f>COUNTIF(P4:DK4,"Y")/(COUNTIF(P4:DK4,"Y")+COUNTIF(P4:DK4,"N"))</f>
        <v>1</v>
      </c>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59"/>
      <c r="BD5" s="359"/>
      <c r="BE5" s="359"/>
      <c r="BF5" s="359"/>
      <c r="BG5" s="359"/>
      <c r="BH5" s="359"/>
      <c r="BI5" s="359"/>
      <c r="BJ5" s="359"/>
      <c r="BK5" s="359"/>
      <c r="BL5" s="359"/>
      <c r="BM5" s="359"/>
      <c r="BN5" s="359"/>
      <c r="BO5" s="359"/>
      <c r="BP5" s="359"/>
      <c r="BQ5" s="359"/>
      <c r="BR5" s="359"/>
      <c r="BS5" s="359"/>
      <c r="BT5" s="359"/>
      <c r="BU5" s="359"/>
      <c r="BV5" s="359"/>
      <c r="BW5" s="359"/>
      <c r="BX5" s="359"/>
      <c r="BY5" s="359"/>
      <c r="BZ5" s="359"/>
      <c r="CA5" s="359"/>
      <c r="CB5" s="359"/>
      <c r="CC5" s="359"/>
      <c r="CD5" s="359"/>
      <c r="CE5" s="359"/>
      <c r="CF5" s="359"/>
      <c r="CG5" s="359"/>
      <c r="CH5" s="359"/>
      <c r="CI5" s="359"/>
      <c r="CJ5" s="359"/>
      <c r="CK5" s="359"/>
      <c r="CL5" s="359"/>
      <c r="CM5" s="359"/>
      <c r="CN5" s="359"/>
      <c r="CO5" s="359"/>
      <c r="CP5" s="359"/>
      <c r="CQ5" s="359"/>
      <c r="CR5" s="359"/>
      <c r="CS5" s="359"/>
      <c r="CT5" s="359"/>
      <c r="CU5" s="359"/>
      <c r="CV5" s="359"/>
      <c r="CW5" s="359"/>
      <c r="CX5" s="359"/>
      <c r="CY5" s="359"/>
      <c r="CZ5" s="359"/>
      <c r="DA5" s="359"/>
      <c r="DB5" s="359"/>
      <c r="DC5" s="359"/>
      <c r="DD5" s="359"/>
      <c r="DE5" s="359"/>
      <c r="DF5" s="359"/>
      <c r="DG5" s="359"/>
      <c r="DH5" s="359"/>
      <c r="DI5" s="359"/>
      <c r="DJ5" s="359"/>
      <c r="DK5" s="359"/>
    </row>
    <row r="6" spans="1:235" ht="18" customHeight="1" x14ac:dyDescent="0.35">
      <c r="M6" s="268" t="s">
        <v>28</v>
      </c>
      <c r="N6" s="266">
        <f>COUNTA(P6:DK6)</f>
        <v>8</v>
      </c>
      <c r="O6" s="267">
        <f>COUNTIF(P6:DK6,"Y")/(COUNTIF(P6:DK6,"Y")+COUNTIF(P6:DK6,"N"))</f>
        <v>1</v>
      </c>
      <c r="P6" s="37" t="s">
        <v>283</v>
      </c>
      <c r="Q6" s="37" t="s">
        <v>283</v>
      </c>
      <c r="R6" s="37" t="s">
        <v>283</v>
      </c>
      <c r="S6" s="37" t="s">
        <v>284</v>
      </c>
      <c r="T6" s="37" t="s">
        <v>288</v>
      </c>
      <c r="U6" s="37" t="s">
        <v>288</v>
      </c>
      <c r="V6" s="37" t="s">
        <v>288</v>
      </c>
      <c r="W6" s="37" t="s">
        <v>288</v>
      </c>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row>
    <row r="7" spans="1:235" ht="18" customHeight="1" x14ac:dyDescent="0.4">
      <c r="A7" s="8" t="s">
        <v>6</v>
      </c>
      <c r="B7" s="13" t="s">
        <v>13</v>
      </c>
      <c r="C7" s="13"/>
      <c r="M7" s="268" t="s">
        <v>29</v>
      </c>
      <c r="N7" s="266">
        <f t="shared" ref="N7:N8" si="2">COUNTA(P7:DK7)</f>
        <v>8</v>
      </c>
      <c r="O7" s="267">
        <f t="shared" ref="O7:O8" si="3">COUNTIF(P7:DK7,"Y")/(COUNTIF(P7:DK7,"Y")+COUNTIF(P7:DK7,"N"))</f>
        <v>1</v>
      </c>
      <c r="P7" s="37" t="s">
        <v>283</v>
      </c>
      <c r="Q7" s="37" t="s">
        <v>283</v>
      </c>
      <c r="R7" s="37" t="s">
        <v>283</v>
      </c>
      <c r="S7" s="37" t="s">
        <v>284</v>
      </c>
      <c r="T7" s="37" t="s">
        <v>288</v>
      </c>
      <c r="U7" s="37" t="s">
        <v>288</v>
      </c>
      <c r="V7" s="37" t="s">
        <v>288</v>
      </c>
      <c r="W7" s="37" t="s">
        <v>288</v>
      </c>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row>
    <row r="8" spans="1:235" ht="18" customHeight="1" x14ac:dyDescent="0.4">
      <c r="A8" s="4"/>
      <c r="B8" s="394"/>
      <c r="C8" s="394"/>
      <c r="D8" s="394"/>
      <c r="E8" s="394"/>
      <c r="G8" s="3"/>
      <c r="H8" s="3"/>
      <c r="I8" s="3"/>
      <c r="J8" s="3"/>
      <c r="K8" s="3"/>
      <c r="M8" s="268" t="s">
        <v>30</v>
      </c>
      <c r="N8" s="266">
        <f t="shared" si="2"/>
        <v>8</v>
      </c>
      <c r="O8" s="267">
        <f t="shared" si="3"/>
        <v>1</v>
      </c>
      <c r="P8" s="37" t="s">
        <v>283</v>
      </c>
      <c r="Q8" s="37" t="s">
        <v>283</v>
      </c>
      <c r="R8" s="37" t="s">
        <v>283</v>
      </c>
      <c r="S8" s="37" t="s">
        <v>284</v>
      </c>
      <c r="T8" s="37" t="s">
        <v>288</v>
      </c>
      <c r="U8" s="37" t="s">
        <v>288</v>
      </c>
      <c r="V8" s="37" t="s">
        <v>288</v>
      </c>
      <c r="W8" s="37" t="s">
        <v>288</v>
      </c>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row>
    <row r="9" spans="1:235" ht="13.5" thickBot="1" x14ac:dyDescent="0.45">
      <c r="A9" s="4"/>
      <c r="B9" s="10" t="s">
        <v>66</v>
      </c>
      <c r="C9" s="394" t="s">
        <v>67</v>
      </c>
      <c r="D9" s="394"/>
      <c r="E9" s="394"/>
      <c r="G9" s="43" t="s">
        <v>0</v>
      </c>
      <c r="H9" s="43" t="s">
        <v>51</v>
      </c>
      <c r="I9" s="43" t="s">
        <v>153</v>
      </c>
      <c r="J9" s="43" t="s">
        <v>152</v>
      </c>
      <c r="K9" s="43" t="s">
        <v>102</v>
      </c>
      <c r="M9" s="25" t="s">
        <v>249</v>
      </c>
      <c r="N9" s="26"/>
      <c r="O9" s="27"/>
      <c r="P9" s="372" t="s">
        <v>284</v>
      </c>
      <c r="Q9" s="372" t="s">
        <v>284</v>
      </c>
      <c r="R9" s="372" t="s">
        <v>284</v>
      </c>
      <c r="S9" s="372" t="s">
        <v>283</v>
      </c>
      <c r="T9" s="372" t="s">
        <v>102</v>
      </c>
      <c r="U9" s="358" t="s">
        <v>102</v>
      </c>
      <c r="V9" s="358" t="s">
        <v>288</v>
      </c>
      <c r="W9" s="358" t="s">
        <v>288</v>
      </c>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c r="CV9" s="358"/>
      <c r="CW9" s="358"/>
      <c r="CX9" s="358"/>
      <c r="CY9" s="358"/>
      <c r="CZ9" s="358"/>
      <c r="DA9" s="358"/>
      <c r="DB9" s="358"/>
      <c r="DC9" s="358"/>
      <c r="DD9" s="358"/>
      <c r="DE9" s="358"/>
      <c r="DF9" s="358"/>
      <c r="DG9" s="358"/>
      <c r="DH9" s="358"/>
      <c r="DI9" s="358"/>
      <c r="DJ9" s="358"/>
      <c r="DK9" s="358"/>
    </row>
    <row r="10" spans="1:235" ht="30" customHeight="1" x14ac:dyDescent="0.35">
      <c r="A10" s="4"/>
      <c r="B10" s="5"/>
      <c r="C10" s="116" t="s">
        <v>150</v>
      </c>
      <c r="D10" s="388" t="s">
        <v>251</v>
      </c>
      <c r="E10" s="388"/>
      <c r="F10" t="s">
        <v>60</v>
      </c>
      <c r="G10" s="253">
        <f t="shared" ref="G10:H13" si="4">N5</f>
        <v>8</v>
      </c>
      <c r="H10" s="254">
        <f t="shared" si="4"/>
        <v>1</v>
      </c>
      <c r="I10" s="255">
        <f>COUNTIF(P4:DK4,"N")</f>
        <v>0</v>
      </c>
      <c r="J10" s="256">
        <f>COUNTIF(P4:DK4,"Y")</f>
        <v>5</v>
      </c>
      <c r="K10" s="111">
        <f>COUNTIF(P4:DK4,"NA")</f>
        <v>3</v>
      </c>
      <c r="M10" s="28" t="s">
        <v>3</v>
      </c>
      <c r="N10" s="26">
        <f>COUNTA(P9:DK9)</f>
        <v>8</v>
      </c>
      <c r="O10" s="27">
        <f>COUNTIF(P9:DK9,"Y")/(COUNTIF(P9:DK9,"Y")+COUNTIF(P9:DK9,"N"))</f>
        <v>1</v>
      </c>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59"/>
      <c r="BX10" s="359"/>
      <c r="BY10" s="359"/>
      <c r="BZ10" s="359"/>
      <c r="CA10" s="359"/>
      <c r="CB10" s="359"/>
      <c r="CC10" s="359"/>
      <c r="CD10" s="359"/>
      <c r="CE10" s="359"/>
      <c r="CF10" s="359"/>
      <c r="CG10" s="359"/>
      <c r="CH10" s="359"/>
      <c r="CI10" s="359"/>
      <c r="CJ10" s="359"/>
      <c r="CK10" s="359"/>
      <c r="CL10" s="359"/>
      <c r="CM10" s="359"/>
      <c r="CN10" s="359"/>
      <c r="CO10" s="359"/>
      <c r="CP10" s="359"/>
      <c r="CQ10" s="359"/>
      <c r="CR10" s="359"/>
      <c r="CS10" s="359"/>
      <c r="CT10" s="359"/>
      <c r="CU10" s="359"/>
      <c r="CV10" s="359"/>
      <c r="CW10" s="359"/>
      <c r="CX10" s="359"/>
      <c r="CY10" s="359"/>
      <c r="CZ10" s="359"/>
      <c r="DA10" s="359"/>
      <c r="DB10" s="359"/>
      <c r="DC10" s="359"/>
      <c r="DD10" s="359"/>
      <c r="DE10" s="359"/>
      <c r="DF10" s="359"/>
      <c r="DG10" s="359"/>
      <c r="DH10" s="359"/>
      <c r="DI10" s="359"/>
      <c r="DJ10" s="359"/>
      <c r="DK10" s="359"/>
    </row>
    <row r="11" spans="1:235" ht="30" customHeight="1" x14ac:dyDescent="0.35">
      <c r="A11" s="4"/>
      <c r="B11" s="5"/>
      <c r="C11" s="116" t="s">
        <v>146</v>
      </c>
      <c r="D11" s="388" t="s">
        <v>71</v>
      </c>
      <c r="E11" s="388"/>
      <c r="F11" t="s">
        <v>60</v>
      </c>
      <c r="G11" s="257">
        <f t="shared" si="4"/>
        <v>8</v>
      </c>
      <c r="H11" s="258">
        <f t="shared" si="4"/>
        <v>1</v>
      </c>
      <c r="I11" s="259">
        <f>COUNTIF(P6:DK6,"N")</f>
        <v>0</v>
      </c>
      <c r="J11" s="260">
        <f>COUNTIF(P6:DK6,"Y")</f>
        <v>5</v>
      </c>
      <c r="K11" s="112">
        <f>COUNTIF(P6:DK6,"NA")</f>
        <v>3</v>
      </c>
      <c r="M11" s="28" t="s">
        <v>39</v>
      </c>
      <c r="N11" s="26">
        <f>COUNTA(P11:DK11)</f>
        <v>8</v>
      </c>
      <c r="O11" s="27">
        <f>COUNTIF(P11:DK11,"Y")/(COUNTIF(P11:DK11,"Y")+COUNTIF(P11:DK11,"N"))</f>
        <v>1</v>
      </c>
      <c r="P11" s="117" t="s">
        <v>284</v>
      </c>
      <c r="Q11" s="117" t="s">
        <v>284</v>
      </c>
      <c r="R11" s="117" t="s">
        <v>284</v>
      </c>
      <c r="S11" s="117" t="s">
        <v>102</v>
      </c>
      <c r="T11" s="117" t="s">
        <v>288</v>
      </c>
      <c r="U11" s="117" t="s">
        <v>102</v>
      </c>
      <c r="V11" s="37" t="s">
        <v>288</v>
      </c>
      <c r="W11" s="37" t="s">
        <v>288</v>
      </c>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row>
    <row r="12" spans="1:235" ht="30" customHeight="1" x14ac:dyDescent="0.35">
      <c r="A12" s="4"/>
      <c r="B12" s="5"/>
      <c r="C12" s="116" t="s">
        <v>147</v>
      </c>
      <c r="D12" s="388" t="s">
        <v>61</v>
      </c>
      <c r="E12" s="388"/>
      <c r="F12" t="s">
        <v>60</v>
      </c>
      <c r="G12" s="257">
        <f t="shared" si="4"/>
        <v>8</v>
      </c>
      <c r="H12" s="258">
        <f t="shared" si="4"/>
        <v>1</v>
      </c>
      <c r="I12" s="259">
        <f t="shared" ref="I12:I13" si="5">COUNTIF(P7:DK7,"N")</f>
        <v>0</v>
      </c>
      <c r="J12" s="260">
        <f t="shared" ref="J12:J13" si="6">COUNTIF(P7:DK7,"Y")</f>
        <v>5</v>
      </c>
      <c r="K12" s="112">
        <f>COUNTIF(P7:DK7,"NA")</f>
        <v>3</v>
      </c>
      <c r="M12" s="28" t="s">
        <v>4</v>
      </c>
      <c r="N12" s="26">
        <f t="shared" ref="N12:N15" si="7">COUNTA(P12:DK12)</f>
        <v>8</v>
      </c>
      <c r="O12" s="27">
        <f t="shared" ref="O12:O15" si="8">COUNTIF(P12:DK12,"Y")/(COUNTIF(P12:DK12,"Y")+COUNTIF(P12:DK12,"N"))</f>
        <v>0.66666666666666663</v>
      </c>
      <c r="P12" s="117" t="s">
        <v>287</v>
      </c>
      <c r="Q12" s="117" t="s">
        <v>284</v>
      </c>
      <c r="R12" s="117" t="s">
        <v>287</v>
      </c>
      <c r="S12" s="117" t="s">
        <v>288</v>
      </c>
      <c r="T12" s="117" t="s">
        <v>102</v>
      </c>
      <c r="U12" s="117" t="s">
        <v>102</v>
      </c>
      <c r="V12" s="117" t="s">
        <v>288</v>
      </c>
      <c r="W12" s="37" t="s">
        <v>288</v>
      </c>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row>
    <row r="13" spans="1:235" ht="18" customHeight="1" thickBot="1" x14ac:dyDescent="0.4">
      <c r="A13" s="4"/>
      <c r="B13" s="5"/>
      <c r="C13" s="110" t="s">
        <v>65</v>
      </c>
      <c r="D13" s="388" t="s">
        <v>252</v>
      </c>
      <c r="E13" s="388"/>
      <c r="F13" t="s">
        <v>60</v>
      </c>
      <c r="G13" s="261">
        <f t="shared" si="4"/>
        <v>8</v>
      </c>
      <c r="H13" s="262">
        <f t="shared" si="4"/>
        <v>1</v>
      </c>
      <c r="I13" s="263">
        <f t="shared" si="5"/>
        <v>0</v>
      </c>
      <c r="J13" s="264">
        <f t="shared" si="6"/>
        <v>5</v>
      </c>
      <c r="K13" s="113">
        <f>COUNTIF(P8:DK8,"NA")</f>
        <v>3</v>
      </c>
      <c r="M13" s="28" t="s">
        <v>40</v>
      </c>
      <c r="N13" s="26">
        <f t="shared" si="7"/>
        <v>8</v>
      </c>
      <c r="O13" s="27">
        <f t="shared" si="8"/>
        <v>0.66666666666666663</v>
      </c>
      <c r="P13" s="117" t="s">
        <v>287</v>
      </c>
      <c r="Q13" s="117" t="s">
        <v>284</v>
      </c>
      <c r="R13" s="117" t="s">
        <v>287</v>
      </c>
      <c r="S13" s="117" t="s">
        <v>102</v>
      </c>
      <c r="T13" s="117" t="s">
        <v>288</v>
      </c>
      <c r="U13" s="117" t="s">
        <v>102</v>
      </c>
      <c r="V13" s="117" t="s">
        <v>288</v>
      </c>
      <c r="W13" s="117" t="s">
        <v>288</v>
      </c>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row>
    <row r="14" spans="1:235" ht="18" customHeight="1" x14ac:dyDescent="0.4">
      <c r="C14" s="38"/>
      <c r="D14" s="40"/>
      <c r="E14" s="397" t="s">
        <v>165</v>
      </c>
      <c r="F14" s="397"/>
      <c r="G14" s="251"/>
      <c r="H14" s="252">
        <f>AVERAGE(H10:H13)</f>
        <v>1</v>
      </c>
      <c r="I14" s="118"/>
      <c r="J14" s="118"/>
      <c r="K14" s="119"/>
      <c r="M14" s="28" t="s">
        <v>2</v>
      </c>
      <c r="N14" s="26">
        <f t="shared" si="7"/>
        <v>8</v>
      </c>
      <c r="O14" s="27">
        <f t="shared" si="8"/>
        <v>1</v>
      </c>
      <c r="P14" s="117" t="s">
        <v>284</v>
      </c>
      <c r="Q14" s="117" t="s">
        <v>284</v>
      </c>
      <c r="R14" s="117" t="s">
        <v>284</v>
      </c>
      <c r="S14" s="117" t="s">
        <v>102</v>
      </c>
      <c r="T14" s="117" t="s">
        <v>288</v>
      </c>
      <c r="U14" s="117" t="s">
        <v>102</v>
      </c>
      <c r="V14" s="117" t="s">
        <v>288</v>
      </c>
      <c r="W14" s="117" t="s">
        <v>288</v>
      </c>
      <c r="X14" s="11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row>
    <row r="15" spans="1:235" ht="18" customHeight="1" x14ac:dyDescent="0.4">
      <c r="A15" s="4"/>
      <c r="B15" s="5"/>
      <c r="C15" s="5"/>
      <c r="D15" s="5"/>
      <c r="E15" s="5"/>
      <c r="G15" s="9"/>
      <c r="H15" s="7"/>
      <c r="I15" s="7"/>
      <c r="J15" s="7"/>
      <c r="K15" s="7"/>
      <c r="M15" s="28" t="s">
        <v>42</v>
      </c>
      <c r="N15" s="26">
        <f t="shared" si="7"/>
        <v>8</v>
      </c>
      <c r="O15" s="27">
        <f t="shared" si="8"/>
        <v>1</v>
      </c>
      <c r="P15" s="117" t="s">
        <v>284</v>
      </c>
      <c r="Q15" s="117" t="s">
        <v>284</v>
      </c>
      <c r="R15" s="117" t="s">
        <v>284</v>
      </c>
      <c r="S15" s="117" t="s">
        <v>284</v>
      </c>
      <c r="T15" s="117" t="s">
        <v>288</v>
      </c>
      <c r="U15" s="117" t="s">
        <v>102</v>
      </c>
      <c r="V15" s="117" t="s">
        <v>288</v>
      </c>
      <c r="W15" s="117" t="s">
        <v>288</v>
      </c>
      <c r="X15" s="117"/>
      <c r="Y15" s="11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row>
    <row r="16" spans="1:235" ht="18" customHeight="1" x14ac:dyDescent="0.4">
      <c r="A16" s="8" t="s">
        <v>12</v>
      </c>
      <c r="B16" s="13" t="s">
        <v>253</v>
      </c>
      <c r="C16" s="13"/>
      <c r="M16" s="34" t="s">
        <v>43</v>
      </c>
      <c r="N16" s="19"/>
      <c r="O16" s="35"/>
      <c r="P16" s="372" t="s">
        <v>284</v>
      </c>
      <c r="Q16" s="372" t="s">
        <v>284</v>
      </c>
      <c r="R16" s="372" t="s">
        <v>284</v>
      </c>
      <c r="S16" s="372" t="s">
        <v>284</v>
      </c>
      <c r="T16" s="372" t="s">
        <v>288</v>
      </c>
      <c r="U16" s="372" t="s">
        <v>288</v>
      </c>
      <c r="V16" s="372" t="s">
        <v>288</v>
      </c>
      <c r="W16" s="372" t="s">
        <v>288</v>
      </c>
      <c r="X16" s="372"/>
      <c r="Y16" s="372"/>
      <c r="Z16" s="372"/>
      <c r="AA16" s="372"/>
      <c r="AB16" s="358"/>
      <c r="AC16" s="358"/>
      <c r="AD16" s="358"/>
      <c r="AE16" s="358"/>
      <c r="AF16" s="358"/>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L16" s="358"/>
      <c r="CM16" s="358"/>
      <c r="CN16" s="358"/>
      <c r="CO16" s="358"/>
      <c r="CP16" s="358"/>
      <c r="CQ16" s="358"/>
      <c r="CR16" s="358"/>
      <c r="CS16" s="358"/>
      <c r="CT16" s="358"/>
      <c r="CU16" s="358"/>
      <c r="CV16" s="358"/>
      <c r="CW16" s="358"/>
      <c r="CX16" s="358"/>
      <c r="CY16" s="358"/>
      <c r="CZ16" s="358"/>
      <c r="DA16" s="358"/>
      <c r="DB16" s="358"/>
      <c r="DC16" s="358"/>
      <c r="DD16" s="358"/>
      <c r="DE16" s="358"/>
      <c r="DF16" s="358"/>
      <c r="DG16" s="358"/>
      <c r="DH16" s="358"/>
      <c r="DI16" s="358"/>
      <c r="DJ16" s="358"/>
      <c r="DK16" s="358"/>
    </row>
    <row r="17" spans="1:115" ht="18" customHeight="1" thickBot="1" x14ac:dyDescent="0.4">
      <c r="A17" s="4"/>
      <c r="G17" s="43" t="s">
        <v>0</v>
      </c>
      <c r="H17" s="43" t="s">
        <v>51</v>
      </c>
      <c r="I17" s="43" t="s">
        <v>153</v>
      </c>
      <c r="J17" s="43" t="s">
        <v>152</v>
      </c>
      <c r="K17" s="43" t="s">
        <v>102</v>
      </c>
      <c r="M17" s="209" t="s">
        <v>3</v>
      </c>
      <c r="N17" s="19">
        <f>COUNTA(P16:DK16)</f>
        <v>8</v>
      </c>
      <c r="O17" s="35">
        <f>COUNTIF(P16:DK16,"Y")/(COUNTIF(P16:DK16,"Y")+COUNTIF(P16:DK16,"N"))</f>
        <v>1</v>
      </c>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c r="BF17" s="359"/>
      <c r="BG17" s="359"/>
      <c r="BH17" s="359"/>
      <c r="BI17" s="359"/>
      <c r="BJ17" s="359"/>
      <c r="BK17" s="359"/>
      <c r="BL17" s="359"/>
      <c r="BM17" s="359"/>
      <c r="BN17" s="359"/>
      <c r="BO17" s="359"/>
      <c r="BP17" s="359"/>
      <c r="BQ17" s="359"/>
      <c r="BR17" s="359"/>
      <c r="BS17" s="359"/>
      <c r="BT17" s="359"/>
      <c r="BU17" s="359"/>
      <c r="BV17" s="359"/>
      <c r="BW17" s="359"/>
      <c r="BX17" s="359"/>
      <c r="BY17" s="359"/>
      <c r="BZ17" s="359"/>
      <c r="CA17" s="359"/>
      <c r="CB17" s="359"/>
      <c r="CC17" s="359"/>
      <c r="CD17" s="359"/>
      <c r="CE17" s="359"/>
      <c r="CF17" s="359"/>
      <c r="CG17" s="359"/>
      <c r="CH17" s="359"/>
      <c r="CI17" s="359"/>
      <c r="CJ17" s="359"/>
      <c r="CK17" s="359"/>
      <c r="CL17" s="359"/>
      <c r="CM17" s="359"/>
      <c r="CN17" s="359"/>
      <c r="CO17" s="359"/>
      <c r="CP17" s="359"/>
      <c r="CQ17" s="359"/>
      <c r="CR17" s="359"/>
      <c r="CS17" s="359"/>
      <c r="CT17" s="359"/>
      <c r="CU17" s="359"/>
      <c r="CV17" s="359"/>
      <c r="CW17" s="359"/>
      <c r="CX17" s="359"/>
      <c r="CY17" s="359"/>
      <c r="CZ17" s="359"/>
      <c r="DA17" s="359"/>
      <c r="DB17" s="359"/>
      <c r="DC17" s="359"/>
      <c r="DD17" s="359"/>
      <c r="DE17" s="359"/>
      <c r="DF17" s="359"/>
      <c r="DG17" s="359"/>
      <c r="DH17" s="359"/>
      <c r="DI17" s="359"/>
      <c r="DJ17" s="359"/>
      <c r="DK17" s="359"/>
    </row>
    <row r="18" spans="1:115" ht="30" customHeight="1" thickBot="1" x14ac:dyDescent="0.4">
      <c r="A18" s="4"/>
      <c r="B18" s="114" t="s">
        <v>135</v>
      </c>
      <c r="C18" s="388" t="s">
        <v>68</v>
      </c>
      <c r="D18" s="388"/>
      <c r="E18" s="388"/>
      <c r="F18" s="40" t="s">
        <v>60</v>
      </c>
      <c r="G18" s="271">
        <f t="shared" ref="G18:H23" si="9">N10</f>
        <v>8</v>
      </c>
      <c r="H18" s="272">
        <f t="shared" si="9"/>
        <v>1</v>
      </c>
      <c r="I18" s="273">
        <f>COUNTIF(P9:DK9,"N")</f>
        <v>0</v>
      </c>
      <c r="J18" s="274">
        <f>COUNTIF(P9:DK9,"Y")</f>
        <v>5</v>
      </c>
      <c r="K18" s="111">
        <f>COUNTIF(P9:DK9,"NA")</f>
        <v>3</v>
      </c>
      <c r="M18" s="209" t="s">
        <v>39</v>
      </c>
      <c r="N18" s="19">
        <f>COUNTA(P18:DK18)</f>
        <v>8</v>
      </c>
      <c r="O18" s="35">
        <f>COUNTIF(P18:DK18,"Y")/(COUNTIF(P18:DK18,"Y")+COUNTIF(P18:DK18,"N"))</f>
        <v>1</v>
      </c>
      <c r="P18" s="117" t="s">
        <v>284</v>
      </c>
      <c r="Q18" s="117" t="s">
        <v>284</v>
      </c>
      <c r="R18" s="117" t="s">
        <v>284</v>
      </c>
      <c r="S18" s="117" t="s">
        <v>102</v>
      </c>
      <c r="T18" s="117" t="s">
        <v>288</v>
      </c>
      <c r="U18" s="117" t="s">
        <v>288</v>
      </c>
      <c r="V18" s="117" t="s">
        <v>102</v>
      </c>
      <c r="W18" s="117" t="s">
        <v>288</v>
      </c>
      <c r="X18" s="117"/>
      <c r="Y18" s="117"/>
      <c r="Z18" s="117"/>
      <c r="AA18" s="117"/>
      <c r="AB18" s="11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row>
    <row r="19" spans="1:115" ht="30" customHeight="1" thickBot="1" x14ac:dyDescent="0.4">
      <c r="A19" s="4"/>
      <c r="B19" s="114" t="s">
        <v>136</v>
      </c>
      <c r="C19" s="388" t="s">
        <v>72</v>
      </c>
      <c r="D19" s="388"/>
      <c r="E19" s="388"/>
      <c r="F19" s="40" t="s">
        <v>60</v>
      </c>
      <c r="G19" s="275">
        <f t="shared" si="9"/>
        <v>8</v>
      </c>
      <c r="H19" s="241">
        <f t="shared" si="9"/>
        <v>1</v>
      </c>
      <c r="I19" s="242">
        <f>COUNTIF(P11:DK11,"N")</f>
        <v>0</v>
      </c>
      <c r="J19" s="276">
        <f>COUNTIF(P11:DK11,"Y")</f>
        <v>6</v>
      </c>
      <c r="K19" s="111">
        <f>COUNTIF(P11:DK11,"NA")</f>
        <v>2</v>
      </c>
      <c r="M19" s="209" t="s">
        <v>4</v>
      </c>
      <c r="N19" s="19">
        <f t="shared" ref="N19" si="10">COUNTA(P19:DK19)</f>
        <v>8</v>
      </c>
      <c r="O19" s="35">
        <f t="shared" ref="O19" si="11">COUNTIF(P19:DK19,"Y")/(COUNTIF(P19:DK19,"Y")+COUNTIF(P19:DK19,"N"))</f>
        <v>1</v>
      </c>
      <c r="P19" s="117" t="s">
        <v>284</v>
      </c>
      <c r="Q19" s="117" t="s">
        <v>284</v>
      </c>
      <c r="R19" s="117" t="s">
        <v>284</v>
      </c>
      <c r="S19" s="117" t="s">
        <v>284</v>
      </c>
      <c r="T19" s="117" t="s">
        <v>288</v>
      </c>
      <c r="U19" s="117" t="s">
        <v>288</v>
      </c>
      <c r="V19" s="117" t="s">
        <v>288</v>
      </c>
      <c r="W19" s="117" t="s">
        <v>288</v>
      </c>
      <c r="X19" s="117"/>
      <c r="Y19" s="117"/>
      <c r="Z19" s="117"/>
      <c r="AA19" s="117"/>
      <c r="AB19" s="117"/>
      <c r="AC19" s="11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row>
    <row r="20" spans="1:115" ht="24.75" customHeight="1" thickBot="1" x14ac:dyDescent="0.45">
      <c r="A20" s="4"/>
      <c r="B20" s="114" t="s">
        <v>137</v>
      </c>
      <c r="C20" s="388" t="s">
        <v>73</v>
      </c>
      <c r="D20" s="388"/>
      <c r="E20" s="388"/>
      <c r="F20" s="40" t="s">
        <v>60</v>
      </c>
      <c r="G20" s="275">
        <f t="shared" si="9"/>
        <v>8</v>
      </c>
      <c r="H20" s="241">
        <f t="shared" si="9"/>
        <v>0.66666666666666663</v>
      </c>
      <c r="I20" s="242">
        <f t="shared" ref="I20:I23" si="12">COUNTIF(P12:DK12,"N")</f>
        <v>2</v>
      </c>
      <c r="J20" s="276">
        <f t="shared" ref="J20:J23" si="13">COUNTIF(P12:DK12,"Y")</f>
        <v>4</v>
      </c>
      <c r="K20" s="111">
        <f t="shared" ref="K20:K23" si="14">COUNTIF(P12:DK12,"NA")</f>
        <v>2</v>
      </c>
      <c r="M20" s="76" t="s">
        <v>44</v>
      </c>
      <c r="N20" s="77"/>
      <c r="O20" s="78"/>
      <c r="P20" s="372" t="s">
        <v>284</v>
      </c>
      <c r="Q20" s="372" t="s">
        <v>284</v>
      </c>
      <c r="R20" s="372" t="s">
        <v>284</v>
      </c>
      <c r="S20" s="372" t="s">
        <v>284</v>
      </c>
      <c r="T20" s="372" t="s">
        <v>288</v>
      </c>
      <c r="U20" s="372" t="s">
        <v>288</v>
      </c>
      <c r="V20" s="372" t="s">
        <v>288</v>
      </c>
      <c r="W20" s="372" t="s">
        <v>288</v>
      </c>
      <c r="X20" s="372"/>
      <c r="Y20" s="372"/>
      <c r="Z20" s="372"/>
      <c r="AA20" s="372"/>
      <c r="AB20" s="372"/>
      <c r="AC20" s="372"/>
      <c r="AD20" s="372"/>
      <c r="AE20" s="372"/>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358"/>
      <c r="CH20" s="358"/>
      <c r="CI20" s="358"/>
      <c r="CJ20" s="358"/>
      <c r="CK20" s="358"/>
      <c r="CL20" s="358"/>
      <c r="CM20" s="358"/>
      <c r="CN20" s="358"/>
      <c r="CO20" s="358"/>
      <c r="CP20" s="358"/>
      <c r="CQ20" s="358"/>
      <c r="CR20" s="358"/>
      <c r="CS20" s="358"/>
      <c r="CT20" s="358"/>
      <c r="CU20" s="358"/>
      <c r="CV20" s="358"/>
      <c r="CW20" s="358"/>
      <c r="CX20" s="358"/>
      <c r="CY20" s="358"/>
      <c r="CZ20" s="358"/>
      <c r="DA20" s="358"/>
      <c r="DB20" s="358"/>
      <c r="DC20" s="358"/>
      <c r="DD20" s="358"/>
      <c r="DE20" s="358"/>
      <c r="DF20" s="358"/>
      <c r="DG20" s="358"/>
      <c r="DH20" s="358"/>
      <c r="DI20" s="358"/>
      <c r="DJ20" s="358"/>
      <c r="DK20" s="358"/>
    </row>
    <row r="21" spans="1:115" ht="18.75" customHeight="1" thickBot="1" x14ac:dyDescent="0.4">
      <c r="A21" s="4"/>
      <c r="B21" s="5" t="s">
        <v>10</v>
      </c>
      <c r="C21" s="38" t="s">
        <v>74</v>
      </c>
      <c r="D21" s="5"/>
      <c r="E21" s="5"/>
      <c r="F21" s="40" t="s">
        <v>60</v>
      </c>
      <c r="G21" s="275">
        <f t="shared" si="9"/>
        <v>8</v>
      </c>
      <c r="H21" s="241">
        <f t="shared" si="9"/>
        <v>0.66666666666666663</v>
      </c>
      <c r="I21" s="242">
        <f t="shared" si="12"/>
        <v>2</v>
      </c>
      <c r="J21" s="276">
        <f t="shared" si="13"/>
        <v>4</v>
      </c>
      <c r="K21" s="111">
        <f t="shared" si="14"/>
        <v>2</v>
      </c>
      <c r="M21" s="214" t="s">
        <v>3</v>
      </c>
      <c r="N21" s="77">
        <f>COUNTA(P20:DK20)</f>
        <v>8</v>
      </c>
      <c r="O21" s="78">
        <f>COUNTIF(P20:DK20,"Y")/(COUNTIF(P20:DK20,"Y")+COUNTIF(P20:DK20,"N"))</f>
        <v>1</v>
      </c>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359"/>
      <c r="DJ21" s="359"/>
      <c r="DK21" s="359"/>
    </row>
    <row r="22" spans="1:115" ht="20.25" customHeight="1" thickBot="1" x14ac:dyDescent="0.4">
      <c r="B22" s="5" t="s">
        <v>11</v>
      </c>
      <c r="C22" s="38" t="s">
        <v>69</v>
      </c>
      <c r="D22" s="5"/>
      <c r="E22" s="5"/>
      <c r="F22" s="40" t="s">
        <v>60</v>
      </c>
      <c r="G22" s="275">
        <f t="shared" si="9"/>
        <v>8</v>
      </c>
      <c r="H22" s="241">
        <f t="shared" si="9"/>
        <v>1</v>
      </c>
      <c r="I22" s="242">
        <f t="shared" si="12"/>
        <v>0</v>
      </c>
      <c r="J22" s="276">
        <f t="shared" si="13"/>
        <v>6</v>
      </c>
      <c r="K22" s="111">
        <f t="shared" si="14"/>
        <v>2</v>
      </c>
      <c r="M22" s="214" t="s">
        <v>39</v>
      </c>
      <c r="N22" s="77">
        <f>COUNTA(P22:DK22)</f>
        <v>8</v>
      </c>
      <c r="O22" s="78">
        <f>COUNTIF(P22:DK22,"Y")/(COUNTIF(P22:DK22,"Y")+COUNTIF(P22:DK22,"N"))</f>
        <v>1</v>
      </c>
      <c r="P22" s="117" t="s">
        <v>284</v>
      </c>
      <c r="Q22" s="117" t="s">
        <v>284</v>
      </c>
      <c r="R22" s="117" t="s">
        <v>284</v>
      </c>
      <c r="S22" s="117" t="s">
        <v>284</v>
      </c>
      <c r="T22" s="117" t="s">
        <v>288</v>
      </c>
      <c r="U22" s="117" t="s">
        <v>288</v>
      </c>
      <c r="V22" s="117" t="s">
        <v>288</v>
      </c>
      <c r="W22" s="117" t="s">
        <v>288</v>
      </c>
      <c r="X22" s="117"/>
      <c r="Y22" s="117"/>
      <c r="Z22" s="117"/>
      <c r="AA22" s="117"/>
      <c r="AB22" s="117"/>
      <c r="AC22" s="117"/>
      <c r="AD22" s="117"/>
      <c r="AE22" s="117"/>
      <c r="AF22" s="11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row>
    <row r="23" spans="1:115" ht="19.5" customHeight="1" thickBot="1" x14ac:dyDescent="0.4">
      <c r="B23" s="38" t="s">
        <v>14</v>
      </c>
      <c r="C23" s="38" t="s">
        <v>70</v>
      </c>
      <c r="D23" s="5"/>
      <c r="E23" s="5"/>
      <c r="F23" s="40" t="s">
        <v>60</v>
      </c>
      <c r="G23" s="275">
        <f t="shared" si="9"/>
        <v>8</v>
      </c>
      <c r="H23" s="241">
        <f t="shared" si="9"/>
        <v>1</v>
      </c>
      <c r="I23" s="242">
        <f t="shared" si="12"/>
        <v>0</v>
      </c>
      <c r="J23" s="276">
        <f t="shared" si="13"/>
        <v>7</v>
      </c>
      <c r="K23" s="111">
        <f t="shared" si="14"/>
        <v>1</v>
      </c>
      <c r="M23" s="214" t="s">
        <v>4</v>
      </c>
      <c r="N23" s="77">
        <f t="shared" ref="N23:N24" si="15">COUNTA(P23:DK23)</f>
        <v>8</v>
      </c>
      <c r="O23" s="78">
        <f t="shared" ref="O23:O24" si="16">COUNTIF(P23:DK23,"Y")/(COUNTIF(P23:DK23,"Y")+COUNTIF(P23:DK23,"N"))</f>
        <v>1</v>
      </c>
      <c r="P23" s="117" t="s">
        <v>284</v>
      </c>
      <c r="Q23" s="117" t="s">
        <v>284</v>
      </c>
      <c r="R23" s="117" t="s">
        <v>284</v>
      </c>
      <c r="S23" s="117" t="s">
        <v>284</v>
      </c>
      <c r="T23" s="117" t="s">
        <v>288</v>
      </c>
      <c r="U23" s="117" t="s">
        <v>288</v>
      </c>
      <c r="V23" s="117" t="s">
        <v>288</v>
      </c>
      <c r="W23" s="117" t="s">
        <v>288</v>
      </c>
      <c r="X23" s="117"/>
      <c r="Y23" s="117"/>
      <c r="Z23" s="117"/>
      <c r="AA23" s="117"/>
      <c r="AB23" s="117"/>
      <c r="AC23" s="117"/>
      <c r="AD23" s="117"/>
      <c r="AE23" s="117"/>
      <c r="AF23" s="117"/>
      <c r="AG23" s="11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row>
    <row r="24" spans="1:115" ht="20.25" customHeight="1" x14ac:dyDescent="0.4">
      <c r="C24" s="38"/>
      <c r="D24" s="40"/>
      <c r="E24" s="369" t="s">
        <v>166</v>
      </c>
      <c r="F24" s="369"/>
      <c r="G24" s="269"/>
      <c r="H24" s="270">
        <f>AVERAGE(H18:H23)</f>
        <v>0.88888888888888884</v>
      </c>
      <c r="M24" s="214" t="s">
        <v>40</v>
      </c>
      <c r="N24" s="77">
        <f t="shared" si="15"/>
        <v>8</v>
      </c>
      <c r="O24" s="78">
        <f t="shared" si="16"/>
        <v>1</v>
      </c>
      <c r="P24" s="117" t="s">
        <v>284</v>
      </c>
      <c r="Q24" s="117" t="s">
        <v>284</v>
      </c>
      <c r="R24" s="117" t="s">
        <v>284</v>
      </c>
      <c r="S24" s="117" t="s">
        <v>284</v>
      </c>
      <c r="T24" s="117" t="s">
        <v>288</v>
      </c>
      <c r="U24" s="117" t="s">
        <v>288</v>
      </c>
      <c r="V24" s="117" t="s">
        <v>288</v>
      </c>
      <c r="W24" s="117" t="s">
        <v>288</v>
      </c>
      <c r="X24" s="117"/>
      <c r="Y24" s="117"/>
      <c r="Z24" s="117"/>
      <c r="AA24" s="117"/>
      <c r="AB24" s="117"/>
      <c r="AC24" s="117"/>
      <c r="AD24" s="117"/>
      <c r="AE24" s="117"/>
      <c r="AF24" s="117"/>
      <c r="AG24" s="117"/>
      <c r="AH24" s="11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row>
    <row r="25" spans="1:115" ht="15.75" customHeight="1" x14ac:dyDescent="0.4">
      <c r="M25" s="25" t="s">
        <v>45</v>
      </c>
      <c r="N25" s="26"/>
      <c r="O25" s="27"/>
      <c r="P25" s="372" t="s">
        <v>287</v>
      </c>
      <c r="Q25" s="372" t="s">
        <v>287</v>
      </c>
      <c r="R25" s="372" t="s">
        <v>283</v>
      </c>
      <c r="S25" s="372" t="s">
        <v>287</v>
      </c>
      <c r="T25" s="372" t="s">
        <v>287</v>
      </c>
      <c r="U25" s="372" t="s">
        <v>288</v>
      </c>
      <c r="V25" s="372" t="s">
        <v>287</v>
      </c>
      <c r="W25" s="372" t="s">
        <v>288</v>
      </c>
      <c r="X25" s="372"/>
      <c r="Y25" s="372"/>
      <c r="Z25" s="372"/>
      <c r="AA25" s="372"/>
      <c r="AB25" s="372"/>
      <c r="AC25" s="372"/>
      <c r="AD25" s="372"/>
      <c r="AE25" s="372"/>
      <c r="AF25" s="372"/>
      <c r="AG25" s="372"/>
      <c r="AH25" s="372"/>
      <c r="AI25" s="372"/>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8"/>
      <c r="DJ25" s="358"/>
      <c r="DK25" s="358"/>
    </row>
    <row r="26" spans="1:115" ht="15" x14ac:dyDescent="0.4">
      <c r="A26" s="8" t="s">
        <v>15</v>
      </c>
      <c r="B26" s="13" t="s">
        <v>16</v>
      </c>
      <c r="C26" s="13"/>
      <c r="M26" s="49" t="s">
        <v>27</v>
      </c>
      <c r="N26" s="26">
        <f>COUNTA(P25:DK25)</f>
        <v>8</v>
      </c>
      <c r="O26" s="27">
        <f>COUNTIF(P25:DK25,"Y")/(COUNTIF(P25:DK25,"Y")+COUNTIF(P25:DK25,"N"))</f>
        <v>0.2857142857142857</v>
      </c>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c r="CO26" s="359"/>
      <c r="CP26" s="359"/>
      <c r="CQ26" s="359"/>
      <c r="CR26" s="359"/>
      <c r="CS26" s="359"/>
      <c r="CT26" s="359"/>
      <c r="CU26" s="359"/>
      <c r="CV26" s="359"/>
      <c r="CW26" s="359"/>
      <c r="CX26" s="359"/>
      <c r="CY26" s="359"/>
      <c r="CZ26" s="359"/>
      <c r="DA26" s="359"/>
      <c r="DB26" s="359"/>
      <c r="DC26" s="359"/>
      <c r="DD26" s="359"/>
      <c r="DE26" s="359"/>
      <c r="DF26" s="359"/>
      <c r="DG26" s="359"/>
      <c r="DH26" s="359"/>
      <c r="DI26" s="359"/>
      <c r="DJ26" s="359"/>
      <c r="DK26" s="359"/>
    </row>
    <row r="27" spans="1:115" ht="18.75" customHeight="1" x14ac:dyDescent="0.35">
      <c r="A27" s="4"/>
      <c r="G27" s="43" t="s">
        <v>0</v>
      </c>
      <c r="H27" s="43" t="s">
        <v>51</v>
      </c>
      <c r="I27" s="43" t="s">
        <v>153</v>
      </c>
      <c r="J27" s="43" t="s">
        <v>152</v>
      </c>
      <c r="K27" s="43" t="s">
        <v>102</v>
      </c>
      <c r="M27" s="49" t="s">
        <v>28</v>
      </c>
      <c r="N27" s="26">
        <f>COUNTA(P27:DK27)</f>
        <v>8</v>
      </c>
      <c r="O27" s="27">
        <f>COUNTIF(P27:DK27,"Y")/(COUNTIF(P27:DK27,"Y")+COUNTIF(P27:DK27,"N"))</f>
        <v>1</v>
      </c>
      <c r="P27" s="117" t="s">
        <v>284</v>
      </c>
      <c r="Q27" s="117" t="s">
        <v>284</v>
      </c>
      <c r="R27" s="117" t="s">
        <v>284</v>
      </c>
      <c r="S27" s="117" t="s">
        <v>284</v>
      </c>
      <c r="T27" s="117" t="s">
        <v>288</v>
      </c>
      <c r="U27" s="117" t="s">
        <v>288</v>
      </c>
      <c r="V27" s="117" t="s">
        <v>288</v>
      </c>
      <c r="W27" s="117" t="s">
        <v>288</v>
      </c>
      <c r="X27" s="117"/>
      <c r="Y27" s="117"/>
      <c r="Z27" s="117"/>
      <c r="AA27" s="117"/>
      <c r="AB27" s="117"/>
      <c r="AC27" s="117"/>
      <c r="AD27" s="117"/>
      <c r="AE27" s="117"/>
      <c r="AF27" s="117"/>
      <c r="AG27" s="117"/>
      <c r="AH27" s="117"/>
      <c r="AI27" s="117"/>
      <c r="AJ27" s="11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row>
    <row r="28" spans="1:115" ht="18.95" customHeight="1" x14ac:dyDescent="0.4">
      <c r="A28" s="4"/>
      <c r="B28" s="38" t="s">
        <v>7</v>
      </c>
      <c r="C28" s="38" t="s">
        <v>75</v>
      </c>
      <c r="D28" s="5"/>
      <c r="E28" s="5"/>
      <c r="F28" s="40" t="s">
        <v>60</v>
      </c>
      <c r="G28" s="87">
        <f t="shared" ref="G28:H30" si="17">N17</f>
        <v>8</v>
      </c>
      <c r="H28" s="36">
        <f t="shared" si="17"/>
        <v>1</v>
      </c>
      <c r="I28" s="95">
        <f>COUNTIF(P17:DK17,"N")</f>
        <v>0</v>
      </c>
      <c r="J28" s="74">
        <f>COUNTIF(P17:DK17,"Y")</f>
        <v>0</v>
      </c>
      <c r="K28" s="46">
        <f>COUNTIF(P17:DK17,"NA")</f>
        <v>0</v>
      </c>
      <c r="M28" s="49" t="s">
        <v>29</v>
      </c>
      <c r="N28" s="26">
        <f t="shared" ref="N28:N31" si="18">COUNTA(P28:DK28)</f>
        <v>8</v>
      </c>
      <c r="O28" s="27">
        <f t="shared" ref="O28:O31" si="19">COUNTIF(P28:DK28,"Y")/(COUNTIF(P28:DK28,"Y")+COUNTIF(P28:DK28,"N"))</f>
        <v>1</v>
      </c>
      <c r="P28" s="117" t="s">
        <v>284</v>
      </c>
      <c r="Q28" s="117" t="s">
        <v>284</v>
      </c>
      <c r="R28" s="117" t="s">
        <v>284</v>
      </c>
      <c r="S28" s="117" t="s">
        <v>284</v>
      </c>
      <c r="T28" s="117" t="s">
        <v>288</v>
      </c>
      <c r="U28" s="117" t="s">
        <v>288</v>
      </c>
      <c r="V28" s="117" t="s">
        <v>288</v>
      </c>
      <c r="W28" s="117" t="s">
        <v>288</v>
      </c>
      <c r="X28" s="117"/>
      <c r="Y28" s="117"/>
      <c r="Z28" s="117"/>
      <c r="AA28" s="117"/>
      <c r="AB28" s="117"/>
      <c r="AC28" s="117"/>
      <c r="AD28" s="117"/>
      <c r="AE28" s="117"/>
      <c r="AF28" s="117"/>
      <c r="AG28" s="117"/>
      <c r="AH28" s="117"/>
      <c r="AI28" s="117"/>
      <c r="AJ28" s="117"/>
      <c r="AK28" s="11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row>
    <row r="29" spans="1:115" ht="18" customHeight="1" x14ac:dyDescent="0.4">
      <c r="A29" s="4"/>
      <c r="B29" s="38" t="s">
        <v>8</v>
      </c>
      <c r="C29" s="38" t="s">
        <v>76</v>
      </c>
      <c r="D29" s="5"/>
      <c r="E29" s="5"/>
      <c r="F29" s="40" t="s">
        <v>60</v>
      </c>
      <c r="G29" s="87">
        <f t="shared" si="17"/>
        <v>8</v>
      </c>
      <c r="H29" s="36">
        <f t="shared" si="17"/>
        <v>1</v>
      </c>
      <c r="I29" s="95">
        <f>COUNTIF(P18:DK18,"N")</f>
        <v>0</v>
      </c>
      <c r="J29" s="74">
        <f>COUNTIF(P18:DK18,"Y")</f>
        <v>6</v>
      </c>
      <c r="K29" s="46">
        <f>COUNTIF(P18:DK18,"NA")</f>
        <v>2</v>
      </c>
      <c r="M29" s="49" t="s">
        <v>30</v>
      </c>
      <c r="N29" s="26">
        <f t="shared" si="18"/>
        <v>8</v>
      </c>
      <c r="O29" s="27">
        <f t="shared" si="19"/>
        <v>0.8571428571428571</v>
      </c>
      <c r="P29" s="117" t="s">
        <v>287</v>
      </c>
      <c r="Q29" s="117" t="s">
        <v>284</v>
      </c>
      <c r="R29" s="117" t="s">
        <v>284</v>
      </c>
      <c r="S29" s="117" t="s">
        <v>102</v>
      </c>
      <c r="T29" s="117" t="s">
        <v>288</v>
      </c>
      <c r="U29" s="117" t="s">
        <v>288</v>
      </c>
      <c r="V29" s="117" t="s">
        <v>288</v>
      </c>
      <c r="W29" s="117" t="s">
        <v>288</v>
      </c>
      <c r="X29" s="117"/>
      <c r="Y29" s="117"/>
      <c r="Z29" s="117"/>
      <c r="AA29" s="117"/>
      <c r="AB29" s="117"/>
      <c r="AC29" s="117"/>
      <c r="AD29" s="117"/>
      <c r="AE29" s="117"/>
      <c r="AF29" s="117"/>
      <c r="AG29" s="117"/>
      <c r="AH29" s="117"/>
      <c r="AI29" s="117"/>
      <c r="AJ29" s="117"/>
      <c r="AK29" s="117"/>
      <c r="AL29" s="11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row>
    <row r="30" spans="1:115" ht="18" customHeight="1" thickBot="1" x14ac:dyDescent="0.45">
      <c r="B30" s="38" t="s">
        <v>9</v>
      </c>
      <c r="C30" s="396" t="s">
        <v>134</v>
      </c>
      <c r="D30" s="396"/>
      <c r="E30" s="396"/>
      <c r="F30" s="40" t="s">
        <v>60</v>
      </c>
      <c r="G30" s="105">
        <f t="shared" si="17"/>
        <v>8</v>
      </c>
      <c r="H30" s="101">
        <f t="shared" si="17"/>
        <v>1</v>
      </c>
      <c r="I30" s="129">
        <f>COUNTIF(P19:DK19,"N")</f>
        <v>0</v>
      </c>
      <c r="J30" s="130">
        <f>COUNTIF(P19:DK19,"Y")</f>
        <v>8</v>
      </c>
      <c r="K30" s="47">
        <f>COUNTIF(P19:DK19,"NA")</f>
        <v>0</v>
      </c>
      <c r="M30" s="49" t="s">
        <v>31</v>
      </c>
      <c r="N30" s="26">
        <f t="shared" si="18"/>
        <v>8</v>
      </c>
      <c r="O30" s="27">
        <f t="shared" si="19"/>
        <v>0.7142857142857143</v>
      </c>
      <c r="P30" s="117" t="s">
        <v>287</v>
      </c>
      <c r="Q30" s="117" t="s">
        <v>284</v>
      </c>
      <c r="R30" s="117" t="s">
        <v>287</v>
      </c>
      <c r="S30" s="117" t="s">
        <v>102</v>
      </c>
      <c r="T30" s="117" t="s">
        <v>288</v>
      </c>
      <c r="U30" s="117" t="s">
        <v>288</v>
      </c>
      <c r="V30" s="117" t="s">
        <v>288</v>
      </c>
      <c r="W30" s="117" t="s">
        <v>288</v>
      </c>
      <c r="X30" s="117"/>
      <c r="Y30" s="117"/>
      <c r="Z30" s="117"/>
      <c r="AA30" s="117"/>
      <c r="AB30" s="117"/>
      <c r="AC30" s="117"/>
      <c r="AD30" s="117"/>
      <c r="AE30" s="117"/>
      <c r="AF30" s="117"/>
      <c r="AG30" s="117"/>
      <c r="AH30" s="117"/>
      <c r="AI30" s="117"/>
      <c r="AJ30" s="117"/>
      <c r="AK30" s="117"/>
      <c r="AL30" s="117"/>
      <c r="AM30" s="11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row>
    <row r="31" spans="1:115" ht="18" customHeight="1" x14ac:dyDescent="0.4">
      <c r="E31" s="366" t="s">
        <v>167</v>
      </c>
      <c r="F31" s="366"/>
      <c r="G31" s="35"/>
      <c r="H31" s="128">
        <f>AVERAGE(H28:H30)</f>
        <v>1</v>
      </c>
      <c r="M31" s="49" t="s">
        <v>132</v>
      </c>
      <c r="N31" s="26">
        <f t="shared" si="18"/>
        <v>8</v>
      </c>
      <c r="O31" s="27">
        <f t="shared" si="19"/>
        <v>0.25</v>
      </c>
      <c r="P31" s="117" t="s">
        <v>287</v>
      </c>
      <c r="Q31" s="117" t="s">
        <v>287</v>
      </c>
      <c r="R31" s="117" t="s">
        <v>287</v>
      </c>
      <c r="S31" s="117" t="s">
        <v>283</v>
      </c>
      <c r="T31" s="117" t="s">
        <v>102</v>
      </c>
      <c r="U31" s="117" t="s">
        <v>102</v>
      </c>
      <c r="V31" s="117" t="s">
        <v>102</v>
      </c>
      <c r="W31" s="117" t="s">
        <v>288</v>
      </c>
      <c r="X31" s="117"/>
      <c r="Y31" s="117"/>
      <c r="Z31" s="117"/>
      <c r="AA31" s="117"/>
      <c r="AB31" s="117"/>
      <c r="AC31" s="117"/>
      <c r="AD31" s="117"/>
      <c r="AE31" s="117"/>
      <c r="AF31" s="117"/>
      <c r="AG31" s="117"/>
      <c r="AH31" s="117"/>
      <c r="AI31" s="117"/>
      <c r="AJ31" s="117"/>
      <c r="AK31" s="117"/>
      <c r="AL31" s="117"/>
      <c r="AM31" s="117"/>
      <c r="AN31" s="11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row>
    <row r="32" spans="1:115" ht="18" customHeight="1" x14ac:dyDescent="0.4">
      <c r="M32" s="265" t="s">
        <v>133</v>
      </c>
      <c r="N32" s="266"/>
      <c r="O32" s="267"/>
      <c r="P32" s="372" t="s">
        <v>284</v>
      </c>
      <c r="Q32" s="372" t="s">
        <v>284</v>
      </c>
      <c r="R32" s="372" t="s">
        <v>284</v>
      </c>
      <c r="S32" s="372" t="s">
        <v>288</v>
      </c>
      <c r="T32" s="372" t="s">
        <v>102</v>
      </c>
      <c r="U32" s="372" t="s">
        <v>288</v>
      </c>
      <c r="V32" s="372" t="s">
        <v>288</v>
      </c>
      <c r="W32" s="372" t="s">
        <v>288</v>
      </c>
      <c r="X32" s="372"/>
      <c r="Y32" s="372"/>
      <c r="Z32" s="372"/>
      <c r="AA32" s="372"/>
      <c r="AB32" s="372"/>
      <c r="AC32" s="372"/>
      <c r="AD32" s="372"/>
      <c r="AE32" s="372"/>
      <c r="AF32" s="372"/>
      <c r="AG32" s="372"/>
      <c r="AH32" s="372"/>
      <c r="AI32" s="372"/>
      <c r="AJ32" s="372"/>
      <c r="AK32" s="372"/>
      <c r="AL32" s="372"/>
      <c r="AM32" s="372"/>
      <c r="AN32" s="372"/>
      <c r="AO32" s="372"/>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58"/>
      <c r="CJ32" s="358"/>
      <c r="CK32" s="358"/>
      <c r="CL32" s="358"/>
      <c r="CM32" s="358"/>
      <c r="CN32" s="358"/>
      <c r="CO32" s="358"/>
      <c r="CP32" s="358"/>
      <c r="CQ32" s="358"/>
      <c r="CR32" s="358"/>
      <c r="CS32" s="358"/>
      <c r="CT32" s="358"/>
      <c r="CU32" s="358"/>
      <c r="CV32" s="358"/>
      <c r="CW32" s="358"/>
      <c r="CX32" s="358"/>
      <c r="CY32" s="358"/>
      <c r="CZ32" s="358"/>
      <c r="DA32" s="358"/>
      <c r="DB32" s="358"/>
      <c r="DC32" s="358"/>
      <c r="DD32" s="358"/>
      <c r="DE32" s="358"/>
      <c r="DF32" s="358"/>
      <c r="DG32" s="358"/>
      <c r="DH32" s="358"/>
      <c r="DI32" s="358"/>
      <c r="DJ32" s="358"/>
      <c r="DK32" s="358"/>
    </row>
    <row r="33" spans="1:115" ht="18" customHeight="1" x14ac:dyDescent="0.4">
      <c r="A33" s="8" t="s">
        <v>17</v>
      </c>
      <c r="B33" s="13" t="s">
        <v>18</v>
      </c>
      <c r="C33" s="13"/>
      <c r="M33" s="290" t="s">
        <v>27</v>
      </c>
      <c r="N33" s="266">
        <f>COUNTA(P32:DK32)</f>
        <v>8</v>
      </c>
      <c r="O33" s="267">
        <f>COUNTIF(P32:DK32,"Y")/(COUNTIF(P32:DK32,"Y")+COUNTIF(P32:DK32,"N"))</f>
        <v>1</v>
      </c>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row>
    <row r="34" spans="1:115" ht="20.25" customHeight="1" thickBot="1" x14ac:dyDescent="0.4">
      <c r="A34" s="4"/>
      <c r="G34" s="43" t="s">
        <v>0</v>
      </c>
      <c r="H34" s="43" t="s">
        <v>51</v>
      </c>
      <c r="I34" s="43" t="s">
        <v>153</v>
      </c>
      <c r="J34" s="43" t="s">
        <v>152</v>
      </c>
      <c r="K34" s="43" t="s">
        <v>102</v>
      </c>
      <c r="M34" s="290" t="s">
        <v>28</v>
      </c>
      <c r="N34" s="266">
        <f>COUNTA(P34:DK34)</f>
        <v>8</v>
      </c>
      <c r="O34" s="267">
        <f>COUNTIF(P34:DK34,"Y")/(COUNTIF(P34:DK34,"Y")+COUNTIF(P34:DK34,"N"))</f>
        <v>1</v>
      </c>
      <c r="P34" s="117" t="s">
        <v>284</v>
      </c>
      <c r="Q34" s="117" t="s">
        <v>284</v>
      </c>
      <c r="R34" s="117" t="s">
        <v>284</v>
      </c>
      <c r="S34" s="117" t="s">
        <v>288</v>
      </c>
      <c r="T34" s="117" t="s">
        <v>102</v>
      </c>
      <c r="U34" s="117" t="s">
        <v>288</v>
      </c>
      <c r="V34" s="117" t="s">
        <v>288</v>
      </c>
      <c r="W34" s="117" t="s">
        <v>288</v>
      </c>
      <c r="X34" s="117"/>
      <c r="Y34" s="117"/>
      <c r="Z34" s="117"/>
      <c r="AA34" s="117"/>
      <c r="AB34" s="117"/>
      <c r="AC34" s="117"/>
      <c r="AD34" s="117"/>
      <c r="AE34" s="117"/>
      <c r="AF34" s="117"/>
      <c r="AG34" s="117"/>
      <c r="AH34" s="117"/>
      <c r="AI34" s="117"/>
      <c r="AJ34" s="117"/>
      <c r="AK34" s="117"/>
      <c r="AL34" s="117"/>
      <c r="AM34" s="117"/>
      <c r="AN34" s="117"/>
      <c r="AO34" s="117"/>
      <c r="AP34" s="11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row>
    <row r="35" spans="1:115" ht="27" customHeight="1" x14ac:dyDescent="0.4">
      <c r="A35" s="4"/>
      <c r="B35" s="114" t="s">
        <v>135</v>
      </c>
      <c r="C35" s="388" t="s">
        <v>254</v>
      </c>
      <c r="D35" s="388"/>
      <c r="E35" s="388"/>
      <c r="F35" s="40" t="s">
        <v>60</v>
      </c>
      <c r="G35" s="88">
        <f t="shared" ref="G35:H38" si="20">N21</f>
        <v>8</v>
      </c>
      <c r="H35" s="102">
        <f t="shared" si="20"/>
        <v>1</v>
      </c>
      <c r="I35" s="96">
        <f>COUNTIF(P20:DK20,"N")</f>
        <v>0</v>
      </c>
      <c r="J35" s="80">
        <f>COUNTIF(P20:DK20,"Y")</f>
        <v>8</v>
      </c>
      <c r="K35" s="45">
        <f>COUNTIF(P20:DK20,"NA")</f>
        <v>0</v>
      </c>
      <c r="M35" s="268" t="s">
        <v>29</v>
      </c>
      <c r="N35" s="266">
        <f t="shared" ref="N35:N40" si="21">COUNTA(P35:DK35)</f>
        <v>8</v>
      </c>
      <c r="O35" s="267">
        <f t="shared" ref="O35:O40" si="22">COUNTIF(P35:DK35,"Y")/(COUNTIF(P35:DK35,"Y")+COUNTIF(P35:DK35,"N"))</f>
        <v>1</v>
      </c>
      <c r="P35" s="117" t="s">
        <v>284</v>
      </c>
      <c r="Q35" s="117" t="s">
        <v>284</v>
      </c>
      <c r="R35" s="117" t="s">
        <v>284</v>
      </c>
      <c r="S35" s="117" t="s">
        <v>288</v>
      </c>
      <c r="T35" s="117" t="s">
        <v>102</v>
      </c>
      <c r="U35" s="117" t="s">
        <v>288</v>
      </c>
      <c r="V35" s="117" t="s">
        <v>288</v>
      </c>
      <c r="W35" s="117" t="s">
        <v>288</v>
      </c>
      <c r="X35" s="117"/>
      <c r="Y35" s="117"/>
      <c r="Z35" s="117"/>
      <c r="AA35" s="117"/>
      <c r="AB35" s="117"/>
      <c r="AC35" s="117"/>
      <c r="AD35" s="117"/>
      <c r="AE35" s="117"/>
      <c r="AF35" s="117"/>
      <c r="AG35" s="117"/>
      <c r="AH35" s="117"/>
      <c r="AI35" s="117"/>
      <c r="AJ35" s="117"/>
      <c r="AK35" s="117"/>
      <c r="AL35" s="117"/>
      <c r="AM35" s="117"/>
      <c r="AN35" s="117"/>
      <c r="AO35" s="117"/>
      <c r="AP35" s="117"/>
      <c r="AQ35" s="11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row>
    <row r="36" spans="1:115" ht="26.25" customHeight="1" x14ac:dyDescent="0.4">
      <c r="A36" s="4"/>
      <c r="B36" s="114" t="s">
        <v>136</v>
      </c>
      <c r="C36" s="388" t="s">
        <v>255</v>
      </c>
      <c r="D36" s="388"/>
      <c r="E36" s="388"/>
      <c r="F36" s="40" t="s">
        <v>60</v>
      </c>
      <c r="G36" s="89">
        <f t="shared" si="20"/>
        <v>8</v>
      </c>
      <c r="H36" s="82">
        <f t="shared" si="20"/>
        <v>1</v>
      </c>
      <c r="I36" s="97">
        <f>COUNTIF(P22:DK22,"N")</f>
        <v>0</v>
      </c>
      <c r="J36" s="81">
        <f>COUNTIF(P22:DK22,"Y")</f>
        <v>8</v>
      </c>
      <c r="K36" s="46">
        <f>COUNTIF(P22:DK22,"NA")</f>
        <v>0</v>
      </c>
      <c r="M36" s="268" t="s">
        <v>30</v>
      </c>
      <c r="N36" s="266">
        <f t="shared" si="21"/>
        <v>8</v>
      </c>
      <c r="O36" s="267">
        <f t="shared" si="22"/>
        <v>0.2857142857142857</v>
      </c>
      <c r="P36" s="117" t="s">
        <v>287</v>
      </c>
      <c r="Q36" s="117" t="s">
        <v>287</v>
      </c>
      <c r="R36" s="117" t="s">
        <v>287</v>
      </c>
      <c r="S36" s="117" t="s">
        <v>287</v>
      </c>
      <c r="T36" s="117" t="s">
        <v>102</v>
      </c>
      <c r="U36" s="117" t="s">
        <v>288</v>
      </c>
      <c r="V36" s="117" t="s">
        <v>288</v>
      </c>
      <c r="W36" s="117" t="s">
        <v>287</v>
      </c>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row>
    <row r="37" spans="1:115" ht="33" customHeight="1" x14ac:dyDescent="0.4">
      <c r="A37" s="40"/>
      <c r="B37" s="114" t="s">
        <v>137</v>
      </c>
      <c r="C37" s="388" t="s">
        <v>256</v>
      </c>
      <c r="D37" s="388"/>
      <c r="E37" s="388"/>
      <c r="F37" s="41" t="s">
        <v>60</v>
      </c>
      <c r="G37" s="89">
        <f t="shared" si="20"/>
        <v>8</v>
      </c>
      <c r="H37" s="82">
        <f t="shared" si="20"/>
        <v>1</v>
      </c>
      <c r="I37" s="97">
        <f t="shared" ref="I37:I38" si="23">COUNTIF(P23:DK23,"N")</f>
        <v>0</v>
      </c>
      <c r="J37" s="81">
        <f t="shared" ref="J37:J38" si="24">COUNTIF(P23:DK23,"Y")</f>
        <v>8</v>
      </c>
      <c r="K37" s="46">
        <f>COUNTIF(P23:DK23,"NA")</f>
        <v>0</v>
      </c>
      <c r="M37" s="268" t="s">
        <v>31</v>
      </c>
      <c r="N37" s="266">
        <f t="shared" si="21"/>
        <v>8</v>
      </c>
      <c r="O37" s="267">
        <f t="shared" si="22"/>
        <v>0.8571428571428571</v>
      </c>
      <c r="P37" s="117" t="s">
        <v>284</v>
      </c>
      <c r="Q37" s="117" t="s">
        <v>287</v>
      </c>
      <c r="R37" s="117" t="s">
        <v>284</v>
      </c>
      <c r="S37" s="117" t="s">
        <v>288</v>
      </c>
      <c r="T37" s="117" t="s">
        <v>102</v>
      </c>
      <c r="U37" s="117" t="s">
        <v>288</v>
      </c>
      <c r="V37" s="117" t="s">
        <v>288</v>
      </c>
      <c r="W37" s="117" t="s">
        <v>288</v>
      </c>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row>
    <row r="38" spans="1:115" ht="39.75" customHeight="1" thickBot="1" x14ac:dyDescent="0.45">
      <c r="B38" s="114" t="s">
        <v>138</v>
      </c>
      <c r="C38" s="388" t="s">
        <v>155</v>
      </c>
      <c r="D38" s="388"/>
      <c r="E38" s="388"/>
      <c r="F38" s="42" t="s">
        <v>60</v>
      </c>
      <c r="G38" s="104">
        <f t="shared" si="20"/>
        <v>8</v>
      </c>
      <c r="H38" s="103">
        <f t="shared" si="20"/>
        <v>1</v>
      </c>
      <c r="I38" s="132">
        <f t="shared" si="23"/>
        <v>0</v>
      </c>
      <c r="J38" s="133">
        <f t="shared" si="24"/>
        <v>8</v>
      </c>
      <c r="K38" s="47">
        <f>COUNTIF(P24:DK24,"NA")</f>
        <v>0</v>
      </c>
      <c r="M38" s="268" t="s">
        <v>21</v>
      </c>
      <c r="N38" s="266">
        <f t="shared" si="21"/>
        <v>8</v>
      </c>
      <c r="O38" s="267">
        <f t="shared" si="22"/>
        <v>1</v>
      </c>
      <c r="P38" s="117" t="s">
        <v>284</v>
      </c>
      <c r="Q38" s="117" t="s">
        <v>284</v>
      </c>
      <c r="R38" s="117" t="s">
        <v>284</v>
      </c>
      <c r="S38" s="117" t="s">
        <v>288</v>
      </c>
      <c r="T38" s="117" t="s">
        <v>102</v>
      </c>
      <c r="U38" s="117" t="s">
        <v>288</v>
      </c>
      <c r="V38" s="117" t="s">
        <v>288</v>
      </c>
      <c r="W38" s="117" t="s">
        <v>288</v>
      </c>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row>
    <row r="39" spans="1:115" ht="30" customHeight="1" x14ac:dyDescent="0.4">
      <c r="C39" s="38"/>
      <c r="D39" s="40"/>
      <c r="E39" s="367" t="s">
        <v>168</v>
      </c>
      <c r="F39" s="367"/>
      <c r="G39" s="78"/>
      <c r="H39" s="131">
        <f>AVERAGE(H35:H38)</f>
        <v>1</v>
      </c>
      <c r="M39" s="268" t="s">
        <v>22</v>
      </c>
      <c r="N39" s="266">
        <f t="shared" si="21"/>
        <v>8</v>
      </c>
      <c r="O39" s="267">
        <f t="shared" si="22"/>
        <v>0.5</v>
      </c>
      <c r="P39" s="117" t="s">
        <v>284</v>
      </c>
      <c r="Q39" s="117" t="s">
        <v>287</v>
      </c>
      <c r="R39" s="117" t="s">
        <v>284</v>
      </c>
      <c r="S39" s="117" t="s">
        <v>287</v>
      </c>
      <c r="T39" s="117" t="s">
        <v>102</v>
      </c>
      <c r="U39" s="117" t="s">
        <v>102</v>
      </c>
      <c r="V39" s="117" t="s">
        <v>287</v>
      </c>
      <c r="W39" s="117" t="s">
        <v>288</v>
      </c>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row>
    <row r="40" spans="1:115" ht="45.75" customHeight="1" x14ac:dyDescent="0.35">
      <c r="M40" s="291" t="s">
        <v>23</v>
      </c>
      <c r="N40" s="292">
        <f t="shared" si="21"/>
        <v>8</v>
      </c>
      <c r="O40" s="293">
        <f t="shared" si="22"/>
        <v>1</v>
      </c>
      <c r="P40" s="237" t="s">
        <v>284</v>
      </c>
      <c r="Q40" s="237" t="s">
        <v>284</v>
      </c>
      <c r="R40" s="237" t="s">
        <v>284</v>
      </c>
      <c r="S40" s="237" t="s">
        <v>288</v>
      </c>
      <c r="T40" s="237" t="s">
        <v>102</v>
      </c>
      <c r="U40" s="237" t="s">
        <v>288</v>
      </c>
      <c r="V40" s="237" t="s">
        <v>288</v>
      </c>
      <c r="W40" s="237" t="s">
        <v>288</v>
      </c>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8"/>
      <c r="CN40" s="238"/>
      <c r="CO40" s="238"/>
      <c r="CP40" s="238"/>
      <c r="CQ40" s="238"/>
      <c r="CR40" s="238"/>
      <c r="CS40" s="238"/>
      <c r="CT40" s="238"/>
      <c r="CU40" s="238"/>
      <c r="CV40" s="238"/>
      <c r="CW40" s="238"/>
      <c r="CX40" s="238"/>
      <c r="CY40" s="238"/>
      <c r="CZ40" s="238"/>
      <c r="DA40" s="238"/>
      <c r="DB40" s="238"/>
      <c r="DC40" s="238"/>
      <c r="DD40" s="238"/>
      <c r="DE40" s="238"/>
      <c r="DF40" s="238"/>
      <c r="DG40" s="238"/>
      <c r="DH40" s="238"/>
      <c r="DI40" s="238"/>
      <c r="DJ40" s="238"/>
      <c r="DK40" s="238"/>
    </row>
    <row r="41" spans="1:115" ht="18" customHeight="1" x14ac:dyDescent="0.4">
      <c r="A41" s="8" t="s">
        <v>19</v>
      </c>
      <c r="B41" s="13" t="s">
        <v>77</v>
      </c>
      <c r="C41" s="13"/>
      <c r="M41" s="306" t="s">
        <v>269</v>
      </c>
      <c r="N41" s="308"/>
      <c r="O41" s="309"/>
      <c r="P41" s="372" t="s">
        <v>287</v>
      </c>
      <c r="Q41" s="372" t="s">
        <v>284</v>
      </c>
      <c r="R41" s="372" t="s">
        <v>284</v>
      </c>
      <c r="S41" s="372" t="s">
        <v>284</v>
      </c>
      <c r="T41" s="372" t="s">
        <v>288</v>
      </c>
      <c r="U41" s="372" t="s">
        <v>288</v>
      </c>
      <c r="V41" s="372" t="s">
        <v>288</v>
      </c>
      <c r="W41" s="372" t="s">
        <v>288</v>
      </c>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58"/>
      <c r="AZ41" s="358"/>
      <c r="BA41" s="358"/>
      <c r="BB41" s="358"/>
      <c r="BC41" s="358"/>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58"/>
      <c r="BZ41" s="358"/>
      <c r="CA41" s="358"/>
      <c r="CB41" s="358"/>
      <c r="CC41" s="358"/>
      <c r="CD41" s="358"/>
      <c r="CE41" s="358"/>
      <c r="CF41" s="358"/>
      <c r="CG41" s="358"/>
      <c r="CH41" s="358"/>
      <c r="CI41" s="358"/>
      <c r="CJ41" s="358"/>
      <c r="CK41" s="358"/>
      <c r="CL41" s="358"/>
      <c r="CM41" s="358"/>
      <c r="CN41" s="358"/>
      <c r="CO41" s="358"/>
      <c r="CP41" s="358"/>
      <c r="CQ41" s="358"/>
      <c r="CR41" s="358"/>
      <c r="CS41" s="358"/>
      <c r="CT41" s="358"/>
      <c r="CU41" s="358"/>
      <c r="CV41" s="358"/>
      <c r="CW41" s="358"/>
      <c r="CX41" s="358"/>
      <c r="CY41" s="358"/>
      <c r="CZ41" s="358"/>
      <c r="DA41" s="358"/>
      <c r="DB41" s="358"/>
      <c r="DC41" s="358"/>
      <c r="DD41" s="358"/>
      <c r="DE41" s="358"/>
      <c r="DF41" s="358"/>
      <c r="DG41" s="358"/>
      <c r="DH41" s="358"/>
      <c r="DI41" s="358"/>
      <c r="DJ41" s="358"/>
      <c r="DK41" s="358"/>
    </row>
    <row r="42" spans="1:115" ht="18" customHeight="1" thickBot="1" x14ac:dyDescent="0.45">
      <c r="A42" s="4"/>
      <c r="B42" s="2" t="s">
        <v>7</v>
      </c>
      <c r="C42" s="2" t="s">
        <v>96</v>
      </c>
      <c r="D42" s="5"/>
      <c r="G42" s="43" t="s">
        <v>0</v>
      </c>
      <c r="H42" s="43" t="s">
        <v>51</v>
      </c>
      <c r="I42" s="43" t="s">
        <v>153</v>
      </c>
      <c r="J42" s="43" t="s">
        <v>152</v>
      </c>
      <c r="K42" s="43" t="s">
        <v>102</v>
      </c>
      <c r="M42" s="310" t="s">
        <v>27</v>
      </c>
      <c r="N42" s="308">
        <f>COUNTA(P41:DK41)</f>
        <v>8</v>
      </c>
      <c r="O42" s="309">
        <f>COUNTIF(P41:DK41,"Y")/(COUNTIF(P41:DK41,"Y")+COUNTIF(P41:DK41,"N"))</f>
        <v>0.875</v>
      </c>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59"/>
      <c r="BZ42" s="359"/>
      <c r="CA42" s="359"/>
      <c r="CB42" s="359"/>
      <c r="CC42" s="359"/>
      <c r="CD42" s="359"/>
      <c r="CE42" s="359"/>
      <c r="CF42" s="359"/>
      <c r="CG42" s="359"/>
      <c r="CH42" s="359"/>
      <c r="CI42" s="359"/>
      <c r="CJ42" s="359"/>
      <c r="CK42" s="359"/>
      <c r="CL42" s="359"/>
      <c r="CM42" s="359"/>
      <c r="CN42" s="359"/>
      <c r="CO42" s="359"/>
      <c r="CP42" s="359"/>
      <c r="CQ42" s="359"/>
      <c r="CR42" s="359"/>
      <c r="CS42" s="359"/>
      <c r="CT42" s="359"/>
      <c r="CU42" s="359"/>
      <c r="CV42" s="359"/>
      <c r="CW42" s="359"/>
      <c r="CX42" s="359"/>
      <c r="CY42" s="359"/>
      <c r="CZ42" s="359"/>
      <c r="DA42" s="359"/>
      <c r="DB42" s="359"/>
      <c r="DC42" s="359"/>
      <c r="DD42" s="359"/>
      <c r="DE42" s="359"/>
      <c r="DF42" s="359"/>
      <c r="DG42" s="359"/>
      <c r="DH42" s="359"/>
      <c r="DI42" s="359"/>
      <c r="DJ42" s="359"/>
      <c r="DK42" s="359"/>
    </row>
    <row r="43" spans="1:115" ht="18" customHeight="1" x14ac:dyDescent="0.4">
      <c r="A43" s="4"/>
      <c r="B43" s="5"/>
      <c r="C43" s="39" t="s">
        <v>62</v>
      </c>
      <c r="D43" s="379" t="s">
        <v>97</v>
      </c>
      <c r="E43" s="379"/>
      <c r="F43" s="40" t="s">
        <v>60</v>
      </c>
      <c r="G43" s="84">
        <f t="shared" ref="G43:H48" si="25">N26</f>
        <v>8</v>
      </c>
      <c r="H43" s="29">
        <f t="shared" si="25"/>
        <v>0.2857142857142857</v>
      </c>
      <c r="I43" s="90">
        <f>COUNTIF(P25:DK25,"N")</f>
        <v>5</v>
      </c>
      <c r="J43" s="71">
        <f>COUNTIF(P25:DK25,"Y")</f>
        <v>2</v>
      </c>
      <c r="K43" s="45">
        <f>COUNTIF(P25:DK25,"NA")</f>
        <v>1</v>
      </c>
      <c r="M43" s="310" t="s">
        <v>28</v>
      </c>
      <c r="N43" s="308">
        <f>COUNTA(P43:DK43)</f>
        <v>8</v>
      </c>
      <c r="O43" s="309">
        <f>COUNTIF(P43:DK43,"Y")/(COUNTIF(P43:DK43,"Y")+COUNTIF(P43:DK43,"N"))</f>
        <v>0.875</v>
      </c>
      <c r="P43" s="117" t="s">
        <v>287</v>
      </c>
      <c r="Q43" s="117" t="s">
        <v>284</v>
      </c>
      <c r="R43" s="117" t="s">
        <v>284</v>
      </c>
      <c r="S43" s="117" t="s">
        <v>284</v>
      </c>
      <c r="T43" s="117" t="s">
        <v>288</v>
      </c>
      <c r="U43" s="117" t="s">
        <v>288</v>
      </c>
      <c r="V43" s="117" t="s">
        <v>288</v>
      </c>
      <c r="W43" s="117" t="s">
        <v>288</v>
      </c>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row>
    <row r="44" spans="1:115" ht="18" customHeight="1" x14ac:dyDescent="0.4">
      <c r="B44" s="5"/>
      <c r="C44" s="39" t="s">
        <v>63</v>
      </c>
      <c r="D44" s="379" t="s">
        <v>78</v>
      </c>
      <c r="E44" s="379"/>
      <c r="F44" s="38" t="s">
        <v>60</v>
      </c>
      <c r="G44" s="85">
        <f t="shared" si="25"/>
        <v>8</v>
      </c>
      <c r="H44" s="30">
        <f t="shared" si="25"/>
        <v>1</v>
      </c>
      <c r="I44" s="91">
        <f>COUNTIF(P27:DK27,"N")</f>
        <v>0</v>
      </c>
      <c r="J44" s="72">
        <f>COUNTIF(P27:DK27,"Y")</f>
        <v>8</v>
      </c>
      <c r="K44" s="46">
        <f>COUNTIF(P27:DK27,"NA")</f>
        <v>0</v>
      </c>
      <c r="M44" s="310" t="s">
        <v>29</v>
      </c>
      <c r="N44" s="308">
        <f t="shared" ref="N44:N48" si="26">COUNTA(P44:DK44)</f>
        <v>8</v>
      </c>
      <c r="O44" s="309">
        <f t="shared" ref="O44:O48" si="27">COUNTIF(P44:DK44,"Y")/(COUNTIF(P44:DK44,"Y")+COUNTIF(P44:DK44,"N"))</f>
        <v>1</v>
      </c>
      <c r="P44" s="117" t="s">
        <v>284</v>
      </c>
      <c r="Q44" s="117" t="s">
        <v>284</v>
      </c>
      <c r="R44" s="117" t="s">
        <v>284</v>
      </c>
      <c r="S44" s="117" t="s">
        <v>284</v>
      </c>
      <c r="T44" s="117" t="s">
        <v>288</v>
      </c>
      <c r="U44" s="117" t="s">
        <v>288</v>
      </c>
      <c r="V44" s="117" t="s">
        <v>288</v>
      </c>
      <c r="W44" s="117" t="s">
        <v>288</v>
      </c>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row>
    <row r="45" spans="1:115" ht="18" customHeight="1" x14ac:dyDescent="0.4">
      <c r="B45" s="5"/>
      <c r="C45" s="39" t="s">
        <v>64</v>
      </c>
      <c r="D45" s="379" t="s">
        <v>79</v>
      </c>
      <c r="E45" s="379"/>
      <c r="F45" s="40" t="s">
        <v>60</v>
      </c>
      <c r="G45" s="85">
        <f t="shared" si="25"/>
        <v>8</v>
      </c>
      <c r="H45" s="30">
        <f t="shared" si="25"/>
        <v>1</v>
      </c>
      <c r="I45" s="91">
        <f t="shared" ref="I45:I48" si="28">COUNTIF(P28:DK28,"N")</f>
        <v>0</v>
      </c>
      <c r="J45" s="72">
        <f t="shared" ref="J45:J48" si="29">COUNTIF(P28:DK28,"Y")</f>
        <v>8</v>
      </c>
      <c r="K45" s="46">
        <f t="shared" ref="K45:K47" si="30">COUNTIF(P28:DK28,"NA")</f>
        <v>0</v>
      </c>
      <c r="M45" s="310" t="s">
        <v>21</v>
      </c>
      <c r="N45" s="308">
        <f t="shared" si="26"/>
        <v>8</v>
      </c>
      <c r="O45" s="309">
        <f t="shared" si="27"/>
        <v>1</v>
      </c>
      <c r="P45" s="117" t="s">
        <v>284</v>
      </c>
      <c r="Q45" s="117" t="s">
        <v>284</v>
      </c>
      <c r="R45" s="117" t="s">
        <v>284</v>
      </c>
      <c r="S45" s="117" t="s">
        <v>283</v>
      </c>
      <c r="T45" s="117" t="s">
        <v>102</v>
      </c>
      <c r="U45" s="117" t="s">
        <v>102</v>
      </c>
      <c r="V45" s="117" t="s">
        <v>102</v>
      </c>
      <c r="W45" s="117" t="s">
        <v>102</v>
      </c>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row>
    <row r="46" spans="1:115" ht="18" customHeight="1" x14ac:dyDescent="0.4">
      <c r="B46" s="5"/>
      <c r="C46" s="39" t="s">
        <v>65</v>
      </c>
      <c r="D46" s="379" t="s">
        <v>99</v>
      </c>
      <c r="E46" s="379"/>
      <c r="F46" s="40"/>
      <c r="G46" s="85">
        <f t="shared" si="25"/>
        <v>8</v>
      </c>
      <c r="H46" s="30">
        <f t="shared" si="25"/>
        <v>0.8571428571428571</v>
      </c>
      <c r="I46" s="91">
        <f t="shared" si="28"/>
        <v>1</v>
      </c>
      <c r="J46" s="72">
        <f t="shared" si="29"/>
        <v>6</v>
      </c>
      <c r="K46" s="46">
        <f t="shared" si="30"/>
        <v>1</v>
      </c>
      <c r="M46" s="310" t="s">
        <v>22</v>
      </c>
      <c r="N46" s="308">
        <f t="shared" si="26"/>
        <v>8</v>
      </c>
      <c r="O46" s="309">
        <f t="shared" si="27"/>
        <v>1</v>
      </c>
      <c r="P46" s="117" t="s">
        <v>284</v>
      </c>
      <c r="Q46" s="117" t="s">
        <v>284</v>
      </c>
      <c r="R46" s="117" t="s">
        <v>284</v>
      </c>
      <c r="S46" s="117" t="s">
        <v>284</v>
      </c>
      <c r="T46" s="117" t="s">
        <v>288</v>
      </c>
      <c r="U46" s="117" t="s">
        <v>288</v>
      </c>
      <c r="V46" s="117" t="s">
        <v>288</v>
      </c>
      <c r="W46" s="117" t="s">
        <v>288</v>
      </c>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row>
    <row r="47" spans="1:115" ht="18" customHeight="1" x14ac:dyDescent="0.4">
      <c r="B47" s="5"/>
      <c r="C47" s="39" t="s">
        <v>86</v>
      </c>
      <c r="D47" s="379" t="s">
        <v>80</v>
      </c>
      <c r="E47" s="379"/>
      <c r="F47" s="41" t="s">
        <v>60</v>
      </c>
      <c r="G47" s="85">
        <f t="shared" si="25"/>
        <v>8</v>
      </c>
      <c r="H47" s="30">
        <f t="shared" si="25"/>
        <v>0.7142857142857143</v>
      </c>
      <c r="I47" s="91">
        <f t="shared" si="28"/>
        <v>2</v>
      </c>
      <c r="J47" s="72">
        <f t="shared" si="29"/>
        <v>5</v>
      </c>
      <c r="K47" s="46">
        <f t="shared" si="30"/>
        <v>1</v>
      </c>
      <c r="M47" s="310" t="s">
        <v>23</v>
      </c>
      <c r="N47" s="308">
        <f t="shared" si="26"/>
        <v>8</v>
      </c>
      <c r="O47" s="309">
        <f t="shared" si="27"/>
        <v>1</v>
      </c>
      <c r="P47" s="117" t="s">
        <v>284</v>
      </c>
      <c r="Q47" s="117" t="s">
        <v>284</v>
      </c>
      <c r="R47" s="117" t="s">
        <v>284</v>
      </c>
      <c r="S47" s="117" t="s">
        <v>283</v>
      </c>
      <c r="T47" s="117" t="s">
        <v>102</v>
      </c>
      <c r="U47" s="117" t="s">
        <v>102</v>
      </c>
      <c r="V47" s="117" t="s">
        <v>102</v>
      </c>
      <c r="W47" s="117" t="s">
        <v>102</v>
      </c>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row>
    <row r="48" spans="1:115" ht="18" customHeight="1" thickBot="1" x14ac:dyDescent="0.45">
      <c r="B48" s="5"/>
      <c r="C48" s="39" t="s">
        <v>98</v>
      </c>
      <c r="D48" s="379" t="s">
        <v>81</v>
      </c>
      <c r="E48" s="379"/>
      <c r="F48" s="40" t="s">
        <v>60</v>
      </c>
      <c r="G48" s="106">
        <f t="shared" si="25"/>
        <v>8</v>
      </c>
      <c r="H48" s="31">
        <f t="shared" si="25"/>
        <v>0.25</v>
      </c>
      <c r="I48" s="123">
        <f t="shared" si="28"/>
        <v>3</v>
      </c>
      <c r="J48" s="124">
        <f t="shared" si="29"/>
        <v>1</v>
      </c>
      <c r="K48" s="47">
        <f>COUNTIF(P31:DK31,"NA")</f>
        <v>4</v>
      </c>
      <c r="M48" s="310" t="s">
        <v>24</v>
      </c>
      <c r="N48" s="308">
        <f t="shared" si="26"/>
        <v>8</v>
      </c>
      <c r="O48" s="309">
        <f t="shared" si="27"/>
        <v>0.83333333333333337</v>
      </c>
      <c r="P48" s="117" t="s">
        <v>287</v>
      </c>
      <c r="Q48" s="117" t="s">
        <v>284</v>
      </c>
      <c r="R48" s="117" t="s">
        <v>284</v>
      </c>
      <c r="S48" s="117" t="s">
        <v>102</v>
      </c>
      <c r="T48" s="117" t="s">
        <v>288</v>
      </c>
      <c r="U48" s="117" t="s">
        <v>288</v>
      </c>
      <c r="V48" s="117" t="s">
        <v>288</v>
      </c>
      <c r="W48" s="117" t="s">
        <v>102</v>
      </c>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row>
    <row r="49" spans="1:115" ht="18" customHeight="1" x14ac:dyDescent="0.4">
      <c r="E49" s="365" t="s">
        <v>169</v>
      </c>
      <c r="F49" s="365"/>
      <c r="G49" s="27"/>
      <c r="H49" s="122">
        <f>AVERAGE(H43:H48)</f>
        <v>0.68452380952380965</v>
      </c>
      <c r="M49" s="34" t="s">
        <v>250</v>
      </c>
      <c r="N49" s="19"/>
      <c r="O49" s="35"/>
      <c r="P49" s="372" t="s">
        <v>284</v>
      </c>
      <c r="Q49" s="372" t="s">
        <v>284</v>
      </c>
      <c r="R49" s="372" t="s">
        <v>284</v>
      </c>
      <c r="S49" s="372" t="s">
        <v>284</v>
      </c>
      <c r="T49" s="372" t="s">
        <v>288</v>
      </c>
      <c r="U49" s="372" t="s">
        <v>288</v>
      </c>
      <c r="V49" s="372" t="s">
        <v>288</v>
      </c>
      <c r="W49" s="372" t="s">
        <v>288</v>
      </c>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58"/>
      <c r="BG49" s="358"/>
      <c r="BH49" s="358"/>
      <c r="BI49" s="358"/>
      <c r="BJ49" s="358"/>
      <c r="BK49" s="358"/>
      <c r="BL49" s="358"/>
      <c r="BM49" s="358"/>
      <c r="BN49" s="358"/>
      <c r="BO49" s="358"/>
      <c r="BP49" s="358"/>
      <c r="BQ49" s="358"/>
      <c r="BR49" s="358"/>
      <c r="BS49" s="358"/>
      <c r="BT49" s="358"/>
      <c r="BU49" s="358"/>
      <c r="BV49" s="358"/>
      <c r="BW49" s="358"/>
      <c r="BX49" s="358"/>
      <c r="BY49" s="358"/>
      <c r="BZ49" s="358"/>
      <c r="CA49" s="358"/>
      <c r="CB49" s="358"/>
      <c r="CC49" s="358"/>
      <c r="CD49" s="358"/>
      <c r="CE49" s="358"/>
      <c r="CF49" s="358"/>
      <c r="CG49" s="358"/>
      <c r="CH49" s="358"/>
      <c r="CI49" s="358"/>
      <c r="CJ49" s="358"/>
      <c r="CK49" s="358"/>
      <c r="CL49" s="358"/>
      <c r="CM49" s="358"/>
      <c r="CN49" s="358"/>
      <c r="CO49" s="358"/>
      <c r="CP49" s="358"/>
      <c r="CQ49" s="358"/>
      <c r="CR49" s="358"/>
      <c r="CS49" s="358"/>
      <c r="CT49" s="358"/>
      <c r="CU49" s="358"/>
      <c r="CV49" s="358"/>
      <c r="CW49" s="358"/>
      <c r="CX49" s="358"/>
      <c r="CY49" s="358"/>
      <c r="CZ49" s="358"/>
      <c r="DA49" s="358"/>
      <c r="DB49" s="358"/>
      <c r="DC49" s="358"/>
      <c r="DD49" s="358"/>
      <c r="DE49" s="358"/>
      <c r="DF49" s="358"/>
      <c r="DG49" s="358"/>
      <c r="DH49" s="358"/>
      <c r="DI49" s="358"/>
      <c r="DJ49" s="358"/>
      <c r="DK49" s="358"/>
    </row>
    <row r="50" spans="1:115" ht="18" customHeight="1" x14ac:dyDescent="0.35">
      <c r="M50" s="51" t="s">
        <v>27</v>
      </c>
      <c r="N50" s="19">
        <f>COUNTA(P49:DK49)</f>
        <v>8</v>
      </c>
      <c r="O50" s="35">
        <f>COUNTIF(P49:DK49,"Y")/(COUNTIF(P49:DK49,"Y")+COUNTIF(P49:DK49,"N"))</f>
        <v>1</v>
      </c>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59"/>
      <c r="BR50" s="359"/>
      <c r="BS50" s="359"/>
      <c r="BT50" s="359"/>
      <c r="BU50" s="359"/>
      <c r="BV50" s="359"/>
      <c r="BW50" s="359"/>
      <c r="BX50" s="359"/>
      <c r="BY50" s="359"/>
      <c r="BZ50" s="359"/>
      <c r="CA50" s="359"/>
      <c r="CB50" s="359"/>
      <c r="CC50" s="359"/>
      <c r="CD50" s="359"/>
      <c r="CE50" s="359"/>
      <c r="CF50" s="359"/>
      <c r="CG50" s="359"/>
      <c r="CH50" s="359"/>
      <c r="CI50" s="359"/>
      <c r="CJ50" s="359"/>
      <c r="CK50" s="359"/>
      <c r="CL50" s="359"/>
      <c r="CM50" s="359"/>
      <c r="CN50" s="359"/>
      <c r="CO50" s="359"/>
      <c r="CP50" s="359"/>
      <c r="CQ50" s="359"/>
      <c r="CR50" s="359"/>
      <c r="CS50" s="359"/>
      <c r="CT50" s="359"/>
      <c r="CU50" s="359"/>
      <c r="CV50" s="359"/>
      <c r="CW50" s="359"/>
      <c r="CX50" s="359"/>
      <c r="CY50" s="359"/>
      <c r="CZ50" s="359"/>
      <c r="DA50" s="359"/>
      <c r="DB50" s="359"/>
      <c r="DC50" s="359"/>
      <c r="DD50" s="359"/>
      <c r="DE50" s="359"/>
      <c r="DF50" s="359"/>
      <c r="DG50" s="359"/>
      <c r="DH50" s="359"/>
      <c r="DI50" s="359"/>
      <c r="DJ50" s="359"/>
      <c r="DK50" s="359"/>
    </row>
    <row r="51" spans="1:115" ht="18" customHeight="1" x14ac:dyDescent="0.4">
      <c r="A51" s="8" t="s">
        <v>26</v>
      </c>
      <c r="B51" s="13" t="s">
        <v>100</v>
      </c>
      <c r="C51" s="13"/>
      <c r="M51" s="51" t="s">
        <v>28</v>
      </c>
      <c r="N51" s="19">
        <f>COUNTA(P51:DK51)</f>
        <v>8</v>
      </c>
      <c r="O51" s="35">
        <f>COUNTIF(P51:DK51,"Y")/(COUNTIF(P51:DK51,"Y")+COUNTIF(P51:DK51,"N"))</f>
        <v>1</v>
      </c>
      <c r="P51" s="117" t="s">
        <v>284</v>
      </c>
      <c r="Q51" s="117" t="s">
        <v>284</v>
      </c>
      <c r="R51" s="117" t="s">
        <v>284</v>
      </c>
      <c r="S51" s="117" t="s">
        <v>284</v>
      </c>
      <c r="T51" s="117" t="s">
        <v>288</v>
      </c>
      <c r="U51" s="117" t="s">
        <v>288</v>
      </c>
      <c r="V51" s="117" t="s">
        <v>288</v>
      </c>
      <c r="W51" s="117" t="s">
        <v>288</v>
      </c>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row>
    <row r="52" spans="1:115" ht="18" customHeight="1" thickBot="1" x14ac:dyDescent="0.45">
      <c r="A52" s="4"/>
      <c r="B52" s="2" t="s">
        <v>7</v>
      </c>
      <c r="C52" s="2" t="s">
        <v>258</v>
      </c>
      <c r="G52" s="43" t="s">
        <v>0</v>
      </c>
      <c r="H52" s="43" t="s">
        <v>51</v>
      </c>
      <c r="I52" s="43" t="s">
        <v>153</v>
      </c>
      <c r="J52" s="43" t="s">
        <v>152</v>
      </c>
      <c r="K52" s="43" t="s">
        <v>102</v>
      </c>
      <c r="M52" s="51" t="s">
        <v>29</v>
      </c>
      <c r="N52" s="19">
        <f t="shared" ref="N52:N57" si="31">COUNTA(P52:DK52)</f>
        <v>8</v>
      </c>
      <c r="O52" s="35">
        <f t="shared" ref="O52:O57" si="32">COUNTIF(P52:DK52,"Y")/(COUNTIF(P52:DK52,"Y")+COUNTIF(P52:DK52,"N"))</f>
        <v>1</v>
      </c>
      <c r="P52" s="117" t="s">
        <v>284</v>
      </c>
      <c r="Q52" s="117" t="s">
        <v>284</v>
      </c>
      <c r="R52" s="117" t="s">
        <v>284</v>
      </c>
      <c r="S52" s="117" t="s">
        <v>284</v>
      </c>
      <c r="T52" s="117" t="s">
        <v>288</v>
      </c>
      <c r="U52" s="117" t="s">
        <v>288</v>
      </c>
      <c r="V52" s="117" t="s">
        <v>288</v>
      </c>
      <c r="W52" s="117" t="s">
        <v>288</v>
      </c>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row>
    <row r="53" spans="1:115" ht="18" customHeight="1" x14ac:dyDescent="0.4">
      <c r="A53" s="4"/>
      <c r="B53" s="5"/>
      <c r="C53" s="39" t="s">
        <v>62</v>
      </c>
      <c r="D53" s="38" t="s">
        <v>82</v>
      </c>
      <c r="E53" s="5"/>
      <c r="F53" s="40" t="s">
        <v>60</v>
      </c>
      <c r="G53" s="277">
        <f>N33</f>
        <v>8</v>
      </c>
      <c r="H53" s="278">
        <f t="shared" ref="G53:H57" si="33">O33</f>
        <v>1</v>
      </c>
      <c r="I53" s="279">
        <f>COUNTIF(P32:DK32,"N")</f>
        <v>0</v>
      </c>
      <c r="J53" s="280">
        <f>COUNTIF(P32:DK32,"Y")</f>
        <v>7</v>
      </c>
      <c r="K53" s="45">
        <f>COUNTIF(P32:DK32,"NA")</f>
        <v>1</v>
      </c>
      <c r="M53" s="51" t="s">
        <v>21</v>
      </c>
      <c r="N53" s="19">
        <f t="shared" si="31"/>
        <v>8</v>
      </c>
      <c r="O53" s="35">
        <f t="shared" si="32"/>
        <v>1</v>
      </c>
      <c r="P53" s="37" t="s">
        <v>283</v>
      </c>
      <c r="Q53" s="37" t="s">
        <v>284</v>
      </c>
      <c r="R53" s="37" t="s">
        <v>284</v>
      </c>
      <c r="S53" s="37" t="s">
        <v>284</v>
      </c>
      <c r="T53" s="37" t="s">
        <v>288</v>
      </c>
      <c r="U53" s="37" t="s">
        <v>288</v>
      </c>
      <c r="V53" s="37" t="s">
        <v>102</v>
      </c>
      <c r="W53" s="37" t="s">
        <v>288</v>
      </c>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row>
    <row r="54" spans="1:115" ht="18" customHeight="1" x14ac:dyDescent="0.4">
      <c r="A54" s="4"/>
      <c r="B54" s="5"/>
      <c r="C54" s="39" t="s">
        <v>63</v>
      </c>
      <c r="D54" s="38" t="s">
        <v>83</v>
      </c>
      <c r="E54" s="5"/>
      <c r="F54" s="40" t="s">
        <v>60</v>
      </c>
      <c r="G54" s="281">
        <f t="shared" si="33"/>
        <v>8</v>
      </c>
      <c r="H54" s="282">
        <f t="shared" si="33"/>
        <v>1</v>
      </c>
      <c r="I54" s="283">
        <f>COUNTIF(P34:DK34,"N")</f>
        <v>0</v>
      </c>
      <c r="J54" s="284">
        <f>COUNTIF(P34:DK34,"Y")</f>
        <v>7</v>
      </c>
      <c r="K54" s="46">
        <f>COUNTIF(P34:DK34,"NA")</f>
        <v>1</v>
      </c>
      <c r="M54" s="51" t="s">
        <v>22</v>
      </c>
      <c r="N54" s="19">
        <f t="shared" si="31"/>
        <v>8</v>
      </c>
      <c r="O54" s="35">
        <f t="shared" si="32"/>
        <v>1</v>
      </c>
      <c r="P54" s="37" t="s">
        <v>284</v>
      </c>
      <c r="Q54" s="37" t="s">
        <v>284</v>
      </c>
      <c r="R54" s="37" t="s">
        <v>283</v>
      </c>
      <c r="S54" s="37" t="s">
        <v>284</v>
      </c>
      <c r="T54" s="37" t="s">
        <v>288</v>
      </c>
      <c r="U54" s="37" t="s">
        <v>288</v>
      </c>
      <c r="V54" s="37" t="s">
        <v>288</v>
      </c>
      <c r="W54" s="37" t="s">
        <v>288</v>
      </c>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row>
    <row r="55" spans="1:115" ht="18" customHeight="1" x14ac:dyDescent="0.4">
      <c r="A55" s="4"/>
      <c r="B55" s="5"/>
      <c r="C55" s="39" t="s">
        <v>64</v>
      </c>
      <c r="D55" s="38" t="s">
        <v>84</v>
      </c>
      <c r="E55" s="5"/>
      <c r="F55" s="40" t="s">
        <v>60</v>
      </c>
      <c r="G55" s="281">
        <f t="shared" si="33"/>
        <v>8</v>
      </c>
      <c r="H55" s="282">
        <f t="shared" si="33"/>
        <v>1</v>
      </c>
      <c r="I55" s="283">
        <f t="shared" ref="I55:I57" si="34">COUNTIF(P35:DK35,"N")</f>
        <v>0</v>
      </c>
      <c r="J55" s="284">
        <f t="shared" ref="J55:J57" si="35">COUNTIF(P35:DK35,"Y")</f>
        <v>7</v>
      </c>
      <c r="K55" s="46">
        <f t="shared" ref="K55:K57" si="36">COUNTIF(P35:DK35,"NA")</f>
        <v>1</v>
      </c>
      <c r="M55" s="51" t="s">
        <v>23</v>
      </c>
      <c r="N55" s="19">
        <f t="shared" si="31"/>
        <v>8</v>
      </c>
      <c r="O55" s="35">
        <f t="shared" si="32"/>
        <v>0.5</v>
      </c>
      <c r="P55" s="37" t="s">
        <v>287</v>
      </c>
      <c r="Q55" s="37" t="s">
        <v>287</v>
      </c>
      <c r="R55" s="37" t="s">
        <v>287</v>
      </c>
      <c r="S55" s="37" t="s">
        <v>284</v>
      </c>
      <c r="T55" s="37" t="s">
        <v>288</v>
      </c>
      <c r="U55" s="37" t="s">
        <v>102</v>
      </c>
      <c r="V55" s="37" t="s">
        <v>102</v>
      </c>
      <c r="W55" s="37" t="s">
        <v>288</v>
      </c>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row>
    <row r="56" spans="1:115" ht="20.25" customHeight="1" x14ac:dyDescent="0.4">
      <c r="B56" s="5"/>
      <c r="C56" s="39" t="s">
        <v>65</v>
      </c>
      <c r="D56" s="38" t="s">
        <v>85</v>
      </c>
      <c r="E56" s="5"/>
      <c r="F56" s="40" t="s">
        <v>60</v>
      </c>
      <c r="G56" s="281">
        <f t="shared" si="33"/>
        <v>8</v>
      </c>
      <c r="H56" s="282">
        <f t="shared" si="33"/>
        <v>0.2857142857142857</v>
      </c>
      <c r="I56" s="283">
        <f t="shared" si="34"/>
        <v>5</v>
      </c>
      <c r="J56" s="284">
        <f t="shared" si="35"/>
        <v>2</v>
      </c>
      <c r="K56" s="46">
        <f t="shared" si="36"/>
        <v>1</v>
      </c>
      <c r="M56" s="51" t="s">
        <v>24</v>
      </c>
      <c r="N56" s="19">
        <f t="shared" si="31"/>
        <v>8</v>
      </c>
      <c r="O56" s="35">
        <f t="shared" si="32"/>
        <v>1</v>
      </c>
      <c r="P56" s="37" t="s">
        <v>284</v>
      </c>
      <c r="Q56" s="37" t="s">
        <v>284</v>
      </c>
      <c r="R56" s="37" t="s">
        <v>284</v>
      </c>
      <c r="S56" s="37" t="s">
        <v>284</v>
      </c>
      <c r="T56" s="37" t="s">
        <v>288</v>
      </c>
      <c r="U56" s="37" t="s">
        <v>288</v>
      </c>
      <c r="V56" s="37" t="s">
        <v>288</v>
      </c>
      <c r="W56" s="37" t="s">
        <v>288</v>
      </c>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117"/>
      <c r="BC56" s="117"/>
      <c r="BD56" s="117"/>
      <c r="BE56" s="117"/>
      <c r="BF56" s="117"/>
      <c r="BG56" s="117"/>
      <c r="BH56" s="117"/>
      <c r="BI56" s="117"/>
      <c r="BJ56" s="117"/>
      <c r="BK56" s="11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row>
    <row r="57" spans="1:115" ht="18" customHeight="1" x14ac:dyDescent="0.4">
      <c r="B57" s="5"/>
      <c r="C57" s="39" t="s">
        <v>86</v>
      </c>
      <c r="D57" s="38" t="s">
        <v>257</v>
      </c>
      <c r="E57" s="5"/>
      <c r="F57" s="40" t="s">
        <v>60</v>
      </c>
      <c r="G57" s="281">
        <f t="shared" si="33"/>
        <v>8</v>
      </c>
      <c r="H57" s="282">
        <f t="shared" si="33"/>
        <v>0.8571428571428571</v>
      </c>
      <c r="I57" s="283">
        <f t="shared" si="34"/>
        <v>1</v>
      </c>
      <c r="J57" s="284">
        <f t="shared" si="35"/>
        <v>6</v>
      </c>
      <c r="K57" s="46">
        <f t="shared" si="36"/>
        <v>1</v>
      </c>
      <c r="M57" s="51" t="s">
        <v>25</v>
      </c>
      <c r="N57" s="19">
        <f t="shared" si="31"/>
        <v>8</v>
      </c>
      <c r="O57" s="35">
        <f t="shared" si="32"/>
        <v>1</v>
      </c>
      <c r="P57" s="117" t="s">
        <v>284</v>
      </c>
      <c r="Q57" s="117" t="s">
        <v>284</v>
      </c>
      <c r="R57" s="117" t="s">
        <v>284</v>
      </c>
      <c r="S57" s="117" t="s">
        <v>284</v>
      </c>
      <c r="T57" s="117" t="s">
        <v>288</v>
      </c>
      <c r="U57" s="117" t="s">
        <v>288</v>
      </c>
      <c r="V57" s="117" t="s">
        <v>288</v>
      </c>
      <c r="W57" s="117" t="s">
        <v>288</v>
      </c>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row>
    <row r="58" spans="1:115" ht="18.75" customHeight="1" x14ac:dyDescent="0.4">
      <c r="B58" s="2" t="s">
        <v>8</v>
      </c>
      <c r="C58" s="2" t="s">
        <v>259</v>
      </c>
      <c r="D58" s="4"/>
      <c r="E58" s="4"/>
      <c r="F58" s="40" t="s">
        <v>60</v>
      </c>
      <c r="G58" s="15"/>
      <c r="H58" s="63"/>
      <c r="I58" s="93"/>
      <c r="J58" s="70"/>
      <c r="K58" s="99"/>
      <c r="M58" s="76" t="s">
        <v>131</v>
      </c>
      <c r="N58" s="77"/>
      <c r="O58" s="78"/>
      <c r="P58" s="372" t="s">
        <v>284</v>
      </c>
      <c r="Q58" s="372" t="s">
        <v>284</v>
      </c>
      <c r="R58" s="372" t="s">
        <v>284</v>
      </c>
      <c r="S58" s="372" t="s">
        <v>288</v>
      </c>
      <c r="T58" s="372"/>
      <c r="U58" s="372"/>
      <c r="V58" s="372" t="s">
        <v>288</v>
      </c>
      <c r="W58" s="372" t="s">
        <v>288</v>
      </c>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58"/>
      <c r="BO58" s="358"/>
      <c r="BP58" s="358"/>
      <c r="BQ58" s="358"/>
      <c r="BR58" s="358"/>
      <c r="BS58" s="358"/>
      <c r="BT58" s="358"/>
      <c r="BU58" s="358"/>
      <c r="BV58" s="358"/>
      <c r="BW58" s="358"/>
      <c r="BX58" s="358"/>
      <c r="BY58" s="358"/>
      <c r="BZ58" s="358"/>
      <c r="CA58" s="358"/>
      <c r="CB58" s="358"/>
      <c r="CC58" s="358"/>
      <c r="CD58" s="358"/>
      <c r="CE58" s="358"/>
      <c r="CF58" s="358"/>
      <c r="CG58" s="358"/>
      <c r="CH58" s="358"/>
      <c r="CI58" s="358"/>
      <c r="CJ58" s="358"/>
      <c r="CK58" s="358"/>
      <c r="CL58" s="358"/>
      <c r="CM58" s="358"/>
      <c r="CN58" s="358"/>
      <c r="CO58" s="358"/>
      <c r="CP58" s="358"/>
      <c r="CQ58" s="358"/>
      <c r="CR58" s="358"/>
      <c r="CS58" s="358"/>
      <c r="CT58" s="358"/>
      <c r="CU58" s="358"/>
      <c r="CV58" s="358"/>
      <c r="CW58" s="358"/>
      <c r="CX58" s="358"/>
      <c r="CY58" s="358"/>
      <c r="CZ58" s="358"/>
      <c r="DA58" s="358"/>
      <c r="DB58" s="358"/>
      <c r="DC58" s="358"/>
      <c r="DD58" s="358"/>
      <c r="DE58" s="358"/>
      <c r="DF58" s="358"/>
      <c r="DG58" s="358"/>
      <c r="DH58" s="358"/>
      <c r="DI58" s="358"/>
      <c r="DJ58" s="358"/>
      <c r="DK58" s="358"/>
    </row>
    <row r="59" spans="1:115" ht="39.75" customHeight="1" x14ac:dyDescent="0.4">
      <c r="B59" s="5"/>
      <c r="C59" s="115" t="s">
        <v>149</v>
      </c>
      <c r="D59" s="388" t="s">
        <v>260</v>
      </c>
      <c r="E59" s="388"/>
      <c r="F59" s="40" t="s">
        <v>60</v>
      </c>
      <c r="G59" s="281">
        <f t="shared" ref="G59:H59" si="37">N38</f>
        <v>8</v>
      </c>
      <c r="H59" s="282">
        <f t="shared" si="37"/>
        <v>1</v>
      </c>
      <c r="I59" s="283">
        <f>COUNTIF(P38:DK38,"N")</f>
        <v>0</v>
      </c>
      <c r="J59" s="284">
        <f>COUNTIF(P38:DK38,"Y")</f>
        <v>7</v>
      </c>
      <c r="K59" s="46">
        <f>COUNTIF(P38:DK38,"NA")</f>
        <v>1</v>
      </c>
      <c r="M59" s="214" t="s">
        <v>3</v>
      </c>
      <c r="N59" s="77">
        <f>COUNTA(P58:DK58)</f>
        <v>6</v>
      </c>
      <c r="O59" s="78">
        <f>COUNTIF(P58:DK58,"Y")/(COUNTIF(P58:DK58,"Y")+COUNTIF(P58:DK58,"N"))</f>
        <v>1</v>
      </c>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59"/>
      <c r="BR59" s="359"/>
      <c r="BS59" s="359"/>
      <c r="BT59" s="359"/>
      <c r="BU59" s="359"/>
      <c r="BV59" s="359"/>
      <c r="BW59" s="359"/>
      <c r="BX59" s="359"/>
      <c r="BY59" s="359"/>
      <c r="BZ59" s="359"/>
      <c r="CA59" s="359"/>
      <c r="CB59" s="359"/>
      <c r="CC59" s="359"/>
      <c r="CD59" s="359"/>
      <c r="CE59" s="359"/>
      <c r="CF59" s="359"/>
      <c r="CG59" s="359"/>
      <c r="CH59" s="359"/>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59"/>
      <c r="DF59" s="359"/>
      <c r="DG59" s="359"/>
      <c r="DH59" s="359"/>
      <c r="DI59" s="359"/>
      <c r="DJ59" s="359"/>
      <c r="DK59" s="359"/>
    </row>
    <row r="60" spans="1:115" ht="27.95" customHeight="1" x14ac:dyDescent="0.4">
      <c r="B60" s="5"/>
      <c r="C60" s="115" t="s">
        <v>146</v>
      </c>
      <c r="D60" s="388" t="s">
        <v>126</v>
      </c>
      <c r="E60" s="388"/>
      <c r="F60" s="40" t="s">
        <v>60</v>
      </c>
      <c r="G60" s="281">
        <f>N39</f>
        <v>8</v>
      </c>
      <c r="H60" s="282">
        <f>O39</f>
        <v>0.5</v>
      </c>
      <c r="I60" s="283">
        <f>COUNTIF(P39:DK39,"N")</f>
        <v>3</v>
      </c>
      <c r="J60" s="284">
        <f>COUNTIF(P39:DK39,"Y")</f>
        <v>3</v>
      </c>
      <c r="K60" s="46">
        <f>COUNTIF(P39:DK39,"NA")</f>
        <v>2</v>
      </c>
      <c r="M60" s="311" t="s">
        <v>39</v>
      </c>
      <c r="N60" s="245">
        <f>COUNTA(P60:DK60)</f>
        <v>8</v>
      </c>
      <c r="O60" s="246">
        <f>COUNTIF(P60:DK60,"Y")/(COUNTIF(P60:DK60,"Y")+COUNTIF(P60:DK60,"N"))</f>
        <v>1</v>
      </c>
      <c r="P60" s="237" t="s">
        <v>284</v>
      </c>
      <c r="Q60" s="237" t="s">
        <v>284</v>
      </c>
      <c r="R60" s="237" t="s">
        <v>284</v>
      </c>
      <c r="S60" s="237" t="s">
        <v>283</v>
      </c>
      <c r="T60" s="237" t="s">
        <v>102</v>
      </c>
      <c r="U60" s="237" t="s">
        <v>102</v>
      </c>
      <c r="V60" s="237" t="s">
        <v>102</v>
      </c>
      <c r="W60" s="237" t="s">
        <v>102</v>
      </c>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8"/>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8"/>
      <c r="CP60" s="238"/>
      <c r="CQ60" s="238"/>
      <c r="CR60" s="238"/>
      <c r="CS60" s="238"/>
      <c r="CT60" s="238"/>
      <c r="CU60" s="238"/>
      <c r="CV60" s="238"/>
      <c r="CW60" s="238"/>
      <c r="CX60" s="238"/>
      <c r="CY60" s="238"/>
      <c r="CZ60" s="238"/>
      <c r="DA60" s="238"/>
      <c r="DB60" s="238"/>
      <c r="DC60" s="238"/>
      <c r="DD60" s="238"/>
      <c r="DE60" s="238"/>
      <c r="DF60" s="238"/>
      <c r="DG60" s="238"/>
      <c r="DH60" s="238"/>
      <c r="DI60" s="238"/>
      <c r="DJ60" s="238"/>
      <c r="DK60" s="238"/>
    </row>
    <row r="61" spans="1:115" ht="31.5" customHeight="1" thickBot="1" x14ac:dyDescent="0.45">
      <c r="B61" s="5"/>
      <c r="C61" s="115" t="s">
        <v>147</v>
      </c>
      <c r="D61" s="388" t="s">
        <v>125</v>
      </c>
      <c r="E61" s="388"/>
      <c r="F61" s="41" t="s">
        <v>60</v>
      </c>
      <c r="G61" s="285">
        <f>N40</f>
        <v>8</v>
      </c>
      <c r="H61" s="286">
        <f>O40</f>
        <v>1</v>
      </c>
      <c r="I61" s="287">
        <f>COUNTIF(P40:DK40,"N")</f>
        <v>0</v>
      </c>
      <c r="J61" s="288">
        <f>COUNTIF(P40:DK40,"Y")</f>
        <v>7</v>
      </c>
      <c r="K61" s="47">
        <f>COUNTIF(P40:DK40,"NA")</f>
        <v>1</v>
      </c>
      <c r="M61" s="244" t="s">
        <v>4</v>
      </c>
      <c r="N61" s="245">
        <f>COUNTA(P61:DK61)</f>
        <v>8</v>
      </c>
      <c r="O61" s="246">
        <f>COUNTIF(P61:DK61,"Y")/(COUNTIF(P61:DK61,"Y")+COUNTIF(P61:DK61,"N"))</f>
        <v>0.75</v>
      </c>
      <c r="P61" s="237" t="s">
        <v>284</v>
      </c>
      <c r="Q61" s="237" t="s">
        <v>287</v>
      </c>
      <c r="R61" s="237" t="s">
        <v>284</v>
      </c>
      <c r="S61" s="237" t="s">
        <v>288</v>
      </c>
      <c r="T61" s="237" t="s">
        <v>102</v>
      </c>
      <c r="U61" s="237" t="s">
        <v>102</v>
      </c>
      <c r="V61" s="237" t="s">
        <v>102</v>
      </c>
      <c r="W61" s="237" t="s">
        <v>102</v>
      </c>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8"/>
      <c r="BQ61" s="238"/>
      <c r="BR61" s="238"/>
      <c r="BS61" s="238"/>
      <c r="BT61" s="238"/>
      <c r="BU61" s="238"/>
      <c r="BV61" s="238"/>
      <c r="BW61" s="238"/>
      <c r="BX61" s="238"/>
      <c r="BY61" s="238"/>
      <c r="BZ61" s="238"/>
      <c r="CA61" s="238"/>
      <c r="CB61" s="238"/>
      <c r="CC61" s="238"/>
      <c r="CD61" s="238"/>
      <c r="CE61" s="238"/>
      <c r="CF61" s="238"/>
      <c r="CG61" s="238"/>
      <c r="CH61" s="238"/>
      <c r="CI61" s="238"/>
      <c r="CJ61" s="238"/>
      <c r="CK61" s="238"/>
      <c r="CL61" s="238"/>
      <c r="CM61" s="238"/>
      <c r="CN61" s="238"/>
      <c r="CO61" s="238"/>
      <c r="CP61" s="238"/>
      <c r="CQ61" s="238"/>
      <c r="CR61" s="238"/>
      <c r="CS61" s="238"/>
      <c r="CT61" s="238"/>
      <c r="CU61" s="238"/>
      <c r="CV61" s="238"/>
      <c r="CW61" s="238"/>
      <c r="CX61" s="238"/>
      <c r="CY61" s="238"/>
      <c r="CZ61" s="238"/>
      <c r="DA61" s="238"/>
      <c r="DB61" s="238"/>
      <c r="DC61" s="238"/>
      <c r="DD61" s="238"/>
      <c r="DE61" s="238"/>
      <c r="DF61" s="238"/>
      <c r="DG61" s="238"/>
      <c r="DH61" s="238"/>
      <c r="DI61" s="238"/>
      <c r="DJ61" s="238"/>
      <c r="DK61" s="238"/>
    </row>
    <row r="62" spans="1:115" ht="20.25" customHeight="1" x14ac:dyDescent="0.4">
      <c r="B62" s="5"/>
      <c r="E62" s="397" t="s">
        <v>170</v>
      </c>
      <c r="F62" s="397"/>
      <c r="G62" s="265"/>
      <c r="H62" s="289">
        <f>AVERAGE(H53:H57,H59:H61)</f>
        <v>0.83035714285714279</v>
      </c>
      <c r="M62" s="79" t="s">
        <v>40</v>
      </c>
      <c r="N62" s="79">
        <f>COUNTA(P62:DK62)</f>
        <v>8</v>
      </c>
      <c r="O62" s="79">
        <f>COUNTIF(P62:DK62,"Y")/(COUNTIF(P62:DK62,"Y")+COUNTIF(P62:DK62,"N"))</f>
        <v>1</v>
      </c>
      <c r="P62" s="117" t="s">
        <v>284</v>
      </c>
      <c r="Q62" s="117" t="s">
        <v>284</v>
      </c>
      <c r="R62" s="117" t="s">
        <v>284</v>
      </c>
      <c r="S62" s="117" t="s">
        <v>283</v>
      </c>
      <c r="T62" s="117" t="s">
        <v>102</v>
      </c>
      <c r="U62" s="117" t="s">
        <v>102</v>
      </c>
      <c r="V62" s="117" t="s">
        <v>102</v>
      </c>
      <c r="W62" s="117" t="s">
        <v>102</v>
      </c>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row>
    <row r="63" spans="1:115" ht="34.5" customHeight="1" x14ac:dyDescent="0.4">
      <c r="M63" s="312" t="s">
        <v>47</v>
      </c>
      <c r="N63" s="313"/>
      <c r="O63" s="314"/>
      <c r="P63" s="358" t="s">
        <v>285</v>
      </c>
      <c r="Q63" s="358" t="s">
        <v>286</v>
      </c>
      <c r="R63" s="358" t="s">
        <v>285</v>
      </c>
      <c r="S63" s="358" t="s">
        <v>286</v>
      </c>
      <c r="T63" s="358" t="s">
        <v>286</v>
      </c>
      <c r="U63" s="358" t="s">
        <v>286</v>
      </c>
      <c r="V63" s="358" t="s">
        <v>286</v>
      </c>
      <c r="W63" s="358" t="s">
        <v>286</v>
      </c>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8"/>
      <c r="AY63" s="358"/>
      <c r="AZ63" s="358"/>
      <c r="BA63" s="358"/>
      <c r="BB63" s="358"/>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358"/>
      <c r="CD63" s="358"/>
      <c r="CE63" s="358"/>
      <c r="CF63" s="358"/>
      <c r="CG63" s="358"/>
      <c r="CH63" s="358"/>
      <c r="CI63" s="358"/>
      <c r="CJ63" s="358"/>
      <c r="CK63" s="358"/>
      <c r="CL63" s="358"/>
      <c r="CM63" s="358"/>
      <c r="CN63" s="358"/>
      <c r="CO63" s="358"/>
      <c r="CP63" s="358"/>
      <c r="CQ63" s="358"/>
      <c r="CR63" s="358"/>
      <c r="CS63" s="358"/>
      <c r="CT63" s="358"/>
      <c r="CU63" s="358"/>
      <c r="CV63" s="358"/>
      <c r="CW63" s="358"/>
      <c r="CX63" s="358"/>
      <c r="CY63" s="358"/>
      <c r="CZ63" s="358"/>
      <c r="DA63" s="358"/>
      <c r="DB63" s="358"/>
      <c r="DC63" s="358"/>
      <c r="DD63" s="358"/>
      <c r="DE63" s="358"/>
      <c r="DF63" s="358"/>
      <c r="DG63" s="358"/>
      <c r="DH63" s="358"/>
      <c r="DI63" s="358"/>
      <c r="DJ63" s="358"/>
      <c r="DK63" s="358"/>
    </row>
    <row r="64" spans="1:115" ht="30" customHeight="1" x14ac:dyDescent="0.4">
      <c r="C64" s="13"/>
      <c r="M64" s="313" t="s">
        <v>154</v>
      </c>
      <c r="N64" s="313"/>
      <c r="O64" s="313"/>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59"/>
      <c r="CN64" s="359"/>
      <c r="CO64" s="359"/>
      <c r="CP64" s="359"/>
      <c r="CQ64" s="359"/>
      <c r="CR64" s="359"/>
      <c r="CS64" s="359"/>
      <c r="CT64" s="359"/>
      <c r="CU64" s="359"/>
      <c r="CV64" s="359"/>
      <c r="CW64" s="359"/>
      <c r="CX64" s="359"/>
      <c r="CY64" s="359"/>
      <c r="CZ64" s="359"/>
      <c r="DA64" s="359"/>
      <c r="DB64" s="359"/>
      <c r="DC64" s="359"/>
      <c r="DD64" s="359"/>
      <c r="DE64" s="359"/>
      <c r="DF64" s="359"/>
      <c r="DG64" s="359"/>
      <c r="DH64" s="359"/>
      <c r="DI64" s="359"/>
      <c r="DJ64" s="359"/>
      <c r="DK64" s="359"/>
    </row>
    <row r="65" spans="1:235" ht="30" customHeight="1" x14ac:dyDescent="0.4">
      <c r="A65" s="8" t="s">
        <v>32</v>
      </c>
      <c r="B65" s="13" t="s">
        <v>261</v>
      </c>
      <c r="C65" s="2"/>
      <c r="G65" s="43" t="s">
        <v>0</v>
      </c>
      <c r="H65" s="43" t="s">
        <v>51</v>
      </c>
      <c r="I65" s="43" t="s">
        <v>153</v>
      </c>
      <c r="J65" s="43" t="s">
        <v>152</v>
      </c>
      <c r="K65" s="43" t="s">
        <v>102</v>
      </c>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row>
    <row r="66" spans="1:235" ht="18.75" customHeight="1" thickBot="1" x14ac:dyDescent="0.45">
      <c r="A66" s="4"/>
      <c r="B66" s="5"/>
      <c r="C66" s="2" t="s">
        <v>262</v>
      </c>
      <c r="D66" s="4"/>
      <c r="E66" s="4"/>
      <c r="F66" s="40" t="s">
        <v>60</v>
      </c>
      <c r="G66" s="15"/>
      <c r="H66" s="63"/>
      <c r="I66" s="93"/>
      <c r="J66" s="70"/>
      <c r="K66" s="83"/>
      <c r="P66" s="3"/>
      <c r="Q66" s="3"/>
      <c r="R66" s="3"/>
      <c r="S66" s="3"/>
      <c r="T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row>
    <row r="67" spans="1:235" ht="25.9" x14ac:dyDescent="0.4">
      <c r="A67" s="4"/>
      <c r="B67" s="239" t="s">
        <v>66</v>
      </c>
      <c r="C67" s="115" t="s">
        <v>150</v>
      </c>
      <c r="D67" s="388" t="s">
        <v>88</v>
      </c>
      <c r="E67" s="388"/>
      <c r="F67" s="40" t="s">
        <v>60</v>
      </c>
      <c r="G67" s="294">
        <f>N42</f>
        <v>8</v>
      </c>
      <c r="H67" s="295">
        <f t="shared" ref="G67:H69" si="38">O42</f>
        <v>0.875</v>
      </c>
      <c r="I67" s="296">
        <f>COUNTIF(P41:DK41,"N")</f>
        <v>1</v>
      </c>
      <c r="J67" s="297">
        <f>COUNTIF(P41:DK41,"Y")</f>
        <v>7</v>
      </c>
      <c r="K67" s="45">
        <f>COUNTIF(P41:DK41,"NA")</f>
        <v>0</v>
      </c>
      <c r="P67" s="3"/>
      <c r="Q67" s="3"/>
      <c r="R67" s="3"/>
      <c r="S67" s="3"/>
      <c r="T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Y67" s="3"/>
      <c r="CZ67" s="3"/>
      <c r="DA67" s="3"/>
      <c r="DB67" s="3"/>
      <c r="DC67" s="3"/>
      <c r="DD67" s="3"/>
      <c r="DE67" s="3"/>
      <c r="DF67" s="3"/>
      <c r="DG67" s="3"/>
      <c r="DH67" s="3"/>
      <c r="DI67" s="3"/>
      <c r="DJ67" s="3"/>
      <c r="DK67"/>
    </row>
    <row r="68" spans="1:235" ht="22.5" customHeight="1" x14ac:dyDescent="0.4">
      <c r="A68" s="4"/>
      <c r="B68" s="5"/>
      <c r="C68" s="110" t="s">
        <v>63</v>
      </c>
      <c r="D68" s="220" t="s">
        <v>89</v>
      </c>
      <c r="E68" s="5"/>
      <c r="F68" s="40" t="s">
        <v>60</v>
      </c>
      <c r="G68" s="298">
        <f t="shared" si="38"/>
        <v>8</v>
      </c>
      <c r="H68" s="299">
        <f t="shared" si="38"/>
        <v>0.875</v>
      </c>
      <c r="I68" s="300">
        <f>COUNTIF(P43:DK43,"N")</f>
        <v>1</v>
      </c>
      <c r="J68" s="301">
        <f>COUNTIF(P43:DK43,"Y")</f>
        <v>7</v>
      </c>
      <c r="K68" s="46">
        <f>COUNTIF(P43:DK43,"NA")</f>
        <v>0</v>
      </c>
      <c r="P68" s="3"/>
      <c r="Q68" s="3"/>
      <c r="R68" s="3"/>
      <c r="S68" s="3"/>
      <c r="T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row>
    <row r="69" spans="1:235" ht="30" customHeight="1" x14ac:dyDescent="0.4">
      <c r="A69" s="4"/>
      <c r="B69" s="5"/>
      <c r="C69" s="115" t="s">
        <v>147</v>
      </c>
      <c r="D69" s="388" t="s">
        <v>90</v>
      </c>
      <c r="E69" s="388"/>
      <c r="F69" s="40" t="s">
        <v>60</v>
      </c>
      <c r="G69" s="298">
        <f t="shared" si="38"/>
        <v>8</v>
      </c>
      <c r="H69" s="299">
        <f t="shared" si="38"/>
        <v>1</v>
      </c>
      <c r="I69" s="300">
        <f>COUNTIF(P44:DK44,"N")</f>
        <v>0</v>
      </c>
      <c r="J69" s="301">
        <f>COUNTIF(P44:DK44,"Y")</f>
        <v>8</v>
      </c>
      <c r="K69" s="46">
        <f>COUNTIF(P44:DK44,"NA")</f>
        <v>0</v>
      </c>
      <c r="P69" s="3"/>
      <c r="Q69" s="3"/>
      <c r="R69" s="3"/>
      <c r="S69" s="3"/>
      <c r="T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row>
    <row r="70" spans="1:235" ht="30" customHeight="1" thickBot="1" x14ac:dyDescent="0.45">
      <c r="A70" s="4"/>
      <c r="B70" s="5"/>
      <c r="C70" s="2" t="s">
        <v>263</v>
      </c>
      <c r="D70" s="4"/>
      <c r="E70" s="4"/>
      <c r="F70" s="40" t="s">
        <v>60</v>
      </c>
      <c r="G70" s="15"/>
      <c r="H70" s="63"/>
      <c r="I70" s="93"/>
      <c r="J70" s="70"/>
      <c r="K70" s="83"/>
      <c r="P70" s="3"/>
      <c r="Q70" s="3"/>
      <c r="R70" s="3"/>
      <c r="S70" s="3"/>
      <c r="T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c r="DL70" s="358"/>
      <c r="DM70" s="358"/>
      <c r="DN70" s="358"/>
      <c r="DO70" s="358"/>
      <c r="DP70" s="358"/>
      <c r="DQ70" s="358"/>
      <c r="DR70" s="358"/>
      <c r="DS70" s="358"/>
      <c r="DT70" s="358"/>
      <c r="DU70" s="358"/>
      <c r="DV70" s="358"/>
      <c r="DW70" s="358"/>
      <c r="DX70" s="358"/>
      <c r="DY70" s="358"/>
      <c r="DZ70" s="358"/>
      <c r="EA70" s="358"/>
      <c r="EB70" s="358"/>
      <c r="EC70" s="358"/>
      <c r="ED70" s="358"/>
      <c r="EE70" s="358"/>
      <c r="EF70" s="358"/>
      <c r="EG70" s="358"/>
      <c r="EH70" s="358"/>
      <c r="EI70" s="358"/>
      <c r="EJ70" s="358"/>
      <c r="EK70" s="358"/>
      <c r="EL70" s="358"/>
      <c r="EM70" s="358"/>
      <c r="EN70" s="358"/>
      <c r="EO70" s="358"/>
      <c r="EP70" s="358"/>
      <c r="EQ70" s="358"/>
      <c r="ER70" s="358"/>
      <c r="ES70" s="358"/>
      <c r="ET70" s="358"/>
      <c r="EU70" s="358"/>
      <c r="EV70" s="358"/>
      <c r="EW70" s="358"/>
      <c r="EX70" s="358"/>
      <c r="EY70" s="358"/>
      <c r="EZ70" s="358"/>
      <c r="FA70" s="358"/>
      <c r="FB70" s="358"/>
      <c r="FC70" s="358"/>
      <c r="FD70" s="358"/>
      <c r="FE70" s="358"/>
      <c r="FF70" s="358"/>
      <c r="FG70" s="358"/>
      <c r="FH70" s="358"/>
      <c r="FI70" s="358"/>
      <c r="FJ70" s="358"/>
      <c r="FK70" s="358"/>
      <c r="FL70" s="358"/>
      <c r="FM70" s="358"/>
      <c r="FN70" s="358"/>
      <c r="FO70" s="358"/>
      <c r="FP70" s="358"/>
      <c r="FQ70" s="358"/>
      <c r="FR70" s="358"/>
      <c r="FS70" s="358"/>
      <c r="FT70" s="358"/>
      <c r="FU70" s="358"/>
      <c r="FV70" s="358"/>
      <c r="FW70" s="358"/>
      <c r="FX70" s="358"/>
      <c r="FY70" s="358"/>
      <c r="FZ70" s="358"/>
      <c r="GA70" s="358"/>
      <c r="GB70" s="358"/>
      <c r="GC70" s="358"/>
      <c r="GD70" s="358"/>
      <c r="GE70" s="358"/>
      <c r="GF70" s="358"/>
      <c r="GG70" s="358"/>
      <c r="GH70" s="358"/>
      <c r="GI70" s="358"/>
      <c r="GJ70" s="358"/>
      <c r="GK70" s="358"/>
      <c r="GL70" s="358"/>
      <c r="GM70" s="358"/>
      <c r="GN70" s="358"/>
      <c r="GO70" s="358"/>
      <c r="GP70" s="358"/>
      <c r="GQ70" s="358"/>
      <c r="GR70" s="358"/>
      <c r="GS70" s="358"/>
      <c r="GT70" s="358"/>
      <c r="GU70" s="358"/>
      <c r="GV70" s="358"/>
      <c r="GW70" s="358"/>
      <c r="GX70" s="358"/>
      <c r="GY70" s="358"/>
      <c r="GZ70" s="358"/>
      <c r="HA70" s="358"/>
      <c r="HB70" s="358"/>
      <c r="HC70" s="358"/>
      <c r="HD70" s="358"/>
      <c r="HE70" s="358"/>
      <c r="HF70" s="358"/>
      <c r="HG70" s="358"/>
      <c r="HH70" s="358"/>
      <c r="HI70" s="358"/>
      <c r="HJ70" s="358"/>
      <c r="HK70" s="358"/>
      <c r="HL70" s="358"/>
      <c r="HM70" s="358"/>
      <c r="HN70" s="358"/>
      <c r="HO70" s="358"/>
      <c r="HP70" s="358"/>
      <c r="HQ70" s="358"/>
      <c r="HR70" s="358"/>
      <c r="HS70" s="358"/>
      <c r="HT70" s="358"/>
      <c r="HU70" s="358"/>
      <c r="HV70" s="358"/>
      <c r="HW70" s="358"/>
      <c r="HX70" s="358"/>
      <c r="HY70" s="358"/>
      <c r="HZ70" s="358"/>
      <c r="IA70" s="358"/>
    </row>
    <row r="71" spans="1:235" ht="17.45" customHeight="1" x14ac:dyDescent="0.4">
      <c r="B71" s="239" t="s">
        <v>87</v>
      </c>
      <c r="C71" s="39" t="s">
        <v>62</v>
      </c>
      <c r="D71" s="38" t="s">
        <v>235</v>
      </c>
      <c r="E71" s="5"/>
      <c r="F71" s="40" t="s">
        <v>60</v>
      </c>
      <c r="G71" s="298">
        <f t="shared" ref="G71:H74" si="39">N45</f>
        <v>8</v>
      </c>
      <c r="H71" s="299">
        <f t="shared" si="39"/>
        <v>1</v>
      </c>
      <c r="I71" s="300">
        <f>COUNTIF(P45:DK45,"N")</f>
        <v>0</v>
      </c>
      <c r="J71" s="301">
        <f>COUNTIF(P45:DK45,"Y")</f>
        <v>3</v>
      </c>
      <c r="K71" s="46">
        <f>COUNTIF(P45:DK45,"NA")</f>
        <v>5</v>
      </c>
      <c r="P71" s="3"/>
      <c r="Q71" s="3"/>
      <c r="R71" s="3"/>
      <c r="S71" s="3"/>
      <c r="T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c r="DL71" s="359"/>
      <c r="DM71" s="359"/>
      <c r="DN71" s="359"/>
      <c r="DO71" s="359"/>
      <c r="DP71" s="359"/>
      <c r="DQ71" s="359"/>
      <c r="DR71" s="359"/>
      <c r="DS71" s="359"/>
      <c r="DT71" s="359"/>
      <c r="DU71" s="359"/>
      <c r="DV71" s="359"/>
      <c r="DW71" s="359"/>
      <c r="DX71" s="359"/>
      <c r="DY71" s="359"/>
      <c r="DZ71" s="359"/>
      <c r="EA71" s="359"/>
      <c r="EB71" s="359"/>
      <c r="EC71" s="359"/>
      <c r="ED71" s="359"/>
      <c r="EE71" s="359"/>
      <c r="EF71" s="359"/>
      <c r="EG71" s="359"/>
      <c r="EH71" s="359"/>
      <c r="EI71" s="359"/>
      <c r="EJ71" s="359"/>
      <c r="EK71" s="359"/>
      <c r="EL71" s="359"/>
      <c r="EM71" s="359"/>
      <c r="EN71" s="359"/>
      <c r="EO71" s="359"/>
      <c r="EP71" s="359"/>
      <c r="EQ71" s="359"/>
      <c r="ER71" s="359"/>
      <c r="ES71" s="359"/>
      <c r="ET71" s="359"/>
      <c r="EU71" s="359"/>
      <c r="EV71" s="359"/>
      <c r="EW71" s="359"/>
      <c r="EX71" s="359"/>
      <c r="EY71" s="359"/>
      <c r="EZ71" s="359"/>
      <c r="FA71" s="359"/>
      <c r="FB71" s="359"/>
      <c r="FC71" s="359"/>
      <c r="FD71" s="359"/>
      <c r="FE71" s="359"/>
      <c r="FF71" s="359"/>
      <c r="FG71" s="359"/>
      <c r="FH71" s="359"/>
      <c r="FI71" s="359"/>
      <c r="FJ71" s="359"/>
      <c r="FK71" s="359"/>
      <c r="FL71" s="359"/>
      <c r="FM71" s="359"/>
      <c r="FN71" s="359"/>
      <c r="FO71" s="359"/>
      <c r="FP71" s="359"/>
      <c r="FQ71" s="359"/>
      <c r="FR71" s="359"/>
      <c r="FS71" s="359"/>
      <c r="FT71" s="359"/>
      <c r="FU71" s="359"/>
      <c r="FV71" s="359"/>
      <c r="FW71" s="359"/>
      <c r="FX71" s="359"/>
      <c r="FY71" s="359"/>
      <c r="FZ71" s="359"/>
      <c r="GA71" s="359"/>
      <c r="GB71" s="359"/>
      <c r="GC71" s="359"/>
      <c r="GD71" s="359"/>
      <c r="GE71" s="359"/>
      <c r="GF71" s="359"/>
      <c r="GG71" s="359"/>
      <c r="GH71" s="359"/>
      <c r="GI71" s="359"/>
      <c r="GJ71" s="359"/>
      <c r="GK71" s="359"/>
      <c r="GL71" s="359"/>
      <c r="GM71" s="359"/>
      <c r="GN71" s="359"/>
      <c r="GO71" s="359"/>
      <c r="GP71" s="359"/>
      <c r="GQ71" s="359"/>
      <c r="GR71" s="359"/>
      <c r="GS71" s="359"/>
      <c r="GT71" s="359"/>
      <c r="GU71" s="359"/>
      <c r="GV71" s="359"/>
      <c r="GW71" s="359"/>
      <c r="GX71" s="359"/>
      <c r="GY71" s="359"/>
      <c r="GZ71" s="359"/>
      <c r="HA71" s="359"/>
      <c r="HB71" s="359"/>
      <c r="HC71" s="359"/>
      <c r="HD71" s="359"/>
      <c r="HE71" s="359"/>
      <c r="HF71" s="359"/>
      <c r="HG71" s="359"/>
      <c r="HH71" s="359"/>
      <c r="HI71" s="359"/>
      <c r="HJ71" s="359"/>
      <c r="HK71" s="359"/>
      <c r="HL71" s="359"/>
      <c r="HM71" s="359"/>
      <c r="HN71" s="359"/>
      <c r="HO71" s="359"/>
      <c r="HP71" s="359"/>
      <c r="HQ71" s="359"/>
      <c r="HR71" s="359"/>
      <c r="HS71" s="359"/>
      <c r="HT71" s="359"/>
      <c r="HU71" s="359"/>
      <c r="HV71" s="359"/>
      <c r="HW71" s="359"/>
      <c r="HX71" s="359"/>
      <c r="HY71" s="359"/>
      <c r="HZ71" s="359"/>
      <c r="IA71" s="359"/>
    </row>
    <row r="72" spans="1:235" ht="33" customHeight="1" x14ac:dyDescent="0.4">
      <c r="B72" s="5"/>
      <c r="C72" s="115" t="s">
        <v>146</v>
      </c>
      <c r="D72" s="388" t="s">
        <v>264</v>
      </c>
      <c r="E72" s="388"/>
      <c r="F72" s="38" t="s">
        <v>60</v>
      </c>
      <c r="G72" s="298">
        <f t="shared" si="39"/>
        <v>8</v>
      </c>
      <c r="H72" s="299">
        <f t="shared" si="39"/>
        <v>1</v>
      </c>
      <c r="I72" s="300">
        <f t="shared" ref="I72:I74" si="40">COUNTIF(P46:DK46,"N")</f>
        <v>0</v>
      </c>
      <c r="J72" s="301">
        <f t="shared" ref="J72:J74" si="41">COUNTIF(P46:DK46,"Y")</f>
        <v>8</v>
      </c>
      <c r="K72" s="46">
        <f t="shared" ref="K72:K73" si="42">COUNTIF(P46:DK46,"NA")</f>
        <v>0</v>
      </c>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row>
    <row r="73" spans="1:235" ht="27.95" customHeight="1" x14ac:dyDescent="0.4">
      <c r="B73" s="5"/>
      <c r="C73" s="115" t="s">
        <v>147</v>
      </c>
      <c r="D73" s="388" t="s">
        <v>237</v>
      </c>
      <c r="E73" s="388"/>
      <c r="F73" s="40" t="s">
        <v>60</v>
      </c>
      <c r="G73" s="298">
        <f t="shared" si="39"/>
        <v>8</v>
      </c>
      <c r="H73" s="299">
        <f t="shared" si="39"/>
        <v>1</v>
      </c>
      <c r="I73" s="300">
        <f t="shared" si="40"/>
        <v>0</v>
      </c>
      <c r="J73" s="301">
        <f t="shared" si="41"/>
        <v>3</v>
      </c>
      <c r="K73" s="46">
        <f t="shared" si="42"/>
        <v>5</v>
      </c>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row>
    <row r="74" spans="1:235" ht="27.75" customHeight="1" thickBot="1" x14ac:dyDescent="0.45">
      <c r="B74" s="5"/>
      <c r="C74" s="115" t="s">
        <v>148</v>
      </c>
      <c r="D74" s="388" t="s">
        <v>91</v>
      </c>
      <c r="E74" s="388"/>
      <c r="F74" s="41" t="s">
        <v>60</v>
      </c>
      <c r="G74" s="302">
        <f t="shared" si="39"/>
        <v>8</v>
      </c>
      <c r="H74" s="303">
        <f t="shared" si="39"/>
        <v>0.83333333333333337</v>
      </c>
      <c r="I74" s="304">
        <f t="shared" si="40"/>
        <v>1</v>
      </c>
      <c r="J74" s="305">
        <f t="shared" si="41"/>
        <v>5</v>
      </c>
      <c r="K74" s="47">
        <f>COUNTIF(P48:DK48,"NA")</f>
        <v>2</v>
      </c>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row>
    <row r="75" spans="1:235" ht="45" customHeight="1" x14ac:dyDescent="0.4">
      <c r="B75" s="5"/>
      <c r="E75" s="403" t="s">
        <v>171</v>
      </c>
      <c r="F75" s="403"/>
      <c r="G75" s="306"/>
      <c r="H75" s="307">
        <f>AVERAGE(H67:H69,H71:H74)</f>
        <v>0.94047619047619047</v>
      </c>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Z75" s="3"/>
      <c r="DA75" s="3"/>
      <c r="DB75" s="3"/>
      <c r="DC75" s="3"/>
      <c r="DD75" s="3"/>
      <c r="DE75" s="3"/>
      <c r="DF75" s="3"/>
      <c r="DG75" s="3"/>
      <c r="DH75" s="3"/>
      <c r="DI75" s="3"/>
      <c r="DJ75" s="3"/>
      <c r="DK75" s="3"/>
    </row>
    <row r="76" spans="1:235" ht="30" customHeight="1" x14ac:dyDescent="0.35">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row>
    <row r="77" spans="1:235" ht="30" customHeight="1" x14ac:dyDescent="0.4">
      <c r="C77" s="1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row>
    <row r="78" spans="1:235" ht="20.25" customHeight="1" x14ac:dyDescent="0.4">
      <c r="A78" s="8" t="s">
        <v>34</v>
      </c>
      <c r="B78" s="13" t="s">
        <v>265</v>
      </c>
      <c r="C78" s="2"/>
      <c r="G78" s="43" t="s">
        <v>0</v>
      </c>
      <c r="H78" s="43" t="s">
        <v>51</v>
      </c>
      <c r="I78" s="43" t="s">
        <v>153</v>
      </c>
      <c r="J78" s="43" t="s">
        <v>152</v>
      </c>
      <c r="K78" s="43" t="s">
        <v>102</v>
      </c>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row>
    <row r="79" spans="1:235" ht="18" customHeight="1" thickBot="1" x14ac:dyDescent="0.45">
      <c r="A79" s="4"/>
      <c r="B79" s="5"/>
      <c r="C79" s="2" t="s">
        <v>239</v>
      </c>
      <c r="D79" s="4"/>
      <c r="E79" s="4"/>
      <c r="F79" s="40" t="s">
        <v>60</v>
      </c>
      <c r="G79" s="15"/>
      <c r="H79" s="63"/>
      <c r="I79" s="93"/>
      <c r="J79" s="70"/>
      <c r="K79" s="8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row>
    <row r="80" spans="1:235" ht="48" customHeight="1" x14ac:dyDescent="0.4">
      <c r="A80" s="4"/>
      <c r="B80" s="239" t="s">
        <v>66</v>
      </c>
      <c r="C80" s="115" t="s">
        <v>149</v>
      </c>
      <c r="D80" s="388" t="s">
        <v>266</v>
      </c>
      <c r="E80" s="388"/>
      <c r="F80" s="40" t="s">
        <v>60</v>
      </c>
      <c r="G80" s="86">
        <f t="shared" ref="G80:H82" si="43">N50</f>
        <v>8</v>
      </c>
      <c r="H80" s="100">
        <f t="shared" si="43"/>
        <v>1</v>
      </c>
      <c r="I80" s="94">
        <f>COUNTIF(P49:DK49,"N")</f>
        <v>0</v>
      </c>
      <c r="J80" s="73">
        <f>COUNTIF(P49:DK49,"Y")</f>
        <v>8</v>
      </c>
      <c r="K80" s="45">
        <f>COUNTIF(P49:DK49,"NA")</f>
        <v>0</v>
      </c>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row>
    <row r="81" spans="1:115" ht="36" customHeight="1" x14ac:dyDescent="0.4">
      <c r="A81" s="4"/>
      <c r="B81" s="5"/>
      <c r="C81" s="115" t="s">
        <v>146</v>
      </c>
      <c r="D81" s="388" t="s">
        <v>241</v>
      </c>
      <c r="E81" s="388"/>
      <c r="F81" s="40" t="s">
        <v>60</v>
      </c>
      <c r="G81" s="87">
        <f t="shared" si="43"/>
        <v>8</v>
      </c>
      <c r="H81" s="36">
        <f t="shared" si="43"/>
        <v>1</v>
      </c>
      <c r="I81" s="95">
        <f>COUNTIF(P51:DK51,"N")</f>
        <v>0</v>
      </c>
      <c r="J81" s="74">
        <f>COUNTIF(P51:DK51,"Y")</f>
        <v>8</v>
      </c>
      <c r="K81" s="46">
        <f>COUNTIF(P51:DK51,"NA")</f>
        <v>0</v>
      </c>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row>
    <row r="82" spans="1:115" ht="27.95" customHeight="1" x14ac:dyDescent="0.4">
      <c r="A82" s="4"/>
      <c r="B82" s="5"/>
      <c r="C82" s="115" t="s">
        <v>147</v>
      </c>
      <c r="D82" s="388" t="s">
        <v>242</v>
      </c>
      <c r="E82" s="388"/>
      <c r="F82" s="40" t="s">
        <v>60</v>
      </c>
      <c r="G82" s="87">
        <f t="shared" si="43"/>
        <v>8</v>
      </c>
      <c r="H82" s="36">
        <f t="shared" si="43"/>
        <v>1</v>
      </c>
      <c r="I82" s="95">
        <f>COUNTIF(P52:DK52,"N")</f>
        <v>0</v>
      </c>
      <c r="J82" s="74">
        <f>COUNTIF(P52:DK52,"Y")</f>
        <v>8</v>
      </c>
      <c r="K82" s="46">
        <f>COUNTIF(P52:DK52,"NA")</f>
        <v>0</v>
      </c>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row>
    <row r="83" spans="1:115" ht="43.5" customHeight="1" thickBot="1" x14ac:dyDescent="0.45">
      <c r="A83" s="4"/>
      <c r="B83" s="5"/>
      <c r="C83" s="2" t="s">
        <v>243</v>
      </c>
      <c r="D83" s="4"/>
      <c r="E83" s="4"/>
      <c r="F83" s="40" t="s">
        <v>60</v>
      </c>
      <c r="G83" s="15"/>
      <c r="H83" s="63"/>
      <c r="I83" s="93"/>
      <c r="J83" s="70"/>
      <c r="K83" s="8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row>
    <row r="84" spans="1:115" ht="33.75" customHeight="1" x14ac:dyDescent="0.4">
      <c r="B84" s="239" t="s">
        <v>87</v>
      </c>
      <c r="C84" s="115" t="s">
        <v>150</v>
      </c>
      <c r="D84" s="388" t="s">
        <v>244</v>
      </c>
      <c r="E84" s="388"/>
      <c r="F84" s="40" t="s">
        <v>60</v>
      </c>
      <c r="G84" s="87">
        <f t="shared" ref="G84:H88" si="44">N53</f>
        <v>8</v>
      </c>
      <c r="H84" s="36">
        <f t="shared" si="44"/>
        <v>1</v>
      </c>
      <c r="I84" s="95">
        <f>COUNTIF(P53:DK53,"N")</f>
        <v>0</v>
      </c>
      <c r="J84" s="74">
        <f>COUNTIF(P53:DK53,"Y")</f>
        <v>6</v>
      </c>
      <c r="K84" s="46">
        <f>COUNTIF(P53:DK53,"NA")</f>
        <v>2</v>
      </c>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row>
    <row r="85" spans="1:115" ht="32.25" customHeight="1" x14ac:dyDescent="0.4">
      <c r="B85" s="5"/>
      <c r="C85" s="115" t="s">
        <v>146</v>
      </c>
      <c r="D85" s="388" t="s">
        <v>101</v>
      </c>
      <c r="E85" s="388"/>
      <c r="F85" s="38" t="s">
        <v>60</v>
      </c>
      <c r="G85" s="87">
        <f t="shared" si="44"/>
        <v>8</v>
      </c>
      <c r="H85" s="36">
        <f t="shared" si="44"/>
        <v>1</v>
      </c>
      <c r="I85" s="95">
        <f t="shared" ref="I85:I88" si="45">COUNTIF(P54:DK54,"N")</f>
        <v>0</v>
      </c>
      <c r="J85" s="74">
        <f t="shared" ref="J85:J88" si="46">COUNTIF(P54:DK54,"Y")</f>
        <v>7</v>
      </c>
      <c r="K85" s="46">
        <f t="shared" ref="K85:K87" si="47">COUNTIF(P54:DK54,"NA")</f>
        <v>1</v>
      </c>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row>
    <row r="86" spans="1:115" ht="27.75" customHeight="1" x14ac:dyDescent="0.4">
      <c r="B86" s="5"/>
      <c r="C86" s="115" t="s">
        <v>147</v>
      </c>
      <c r="D86" s="388" t="s">
        <v>267</v>
      </c>
      <c r="E86" s="388"/>
      <c r="F86" s="40" t="s">
        <v>60</v>
      </c>
      <c r="G86" s="87">
        <f t="shared" si="44"/>
        <v>8</v>
      </c>
      <c r="H86" s="36">
        <f t="shared" si="44"/>
        <v>0.5</v>
      </c>
      <c r="I86" s="95">
        <f t="shared" si="45"/>
        <v>3</v>
      </c>
      <c r="J86" s="74">
        <f t="shared" si="46"/>
        <v>3</v>
      </c>
      <c r="K86" s="46">
        <f t="shared" si="47"/>
        <v>2</v>
      </c>
    </row>
    <row r="87" spans="1:115" ht="28.5" customHeight="1" x14ac:dyDescent="0.4">
      <c r="B87" s="5"/>
      <c r="C87" s="115" t="s">
        <v>148</v>
      </c>
      <c r="D87" s="388" t="s">
        <v>92</v>
      </c>
      <c r="E87" s="388"/>
      <c r="F87" s="40" t="s">
        <v>60</v>
      </c>
      <c r="G87" s="87">
        <f t="shared" si="44"/>
        <v>8</v>
      </c>
      <c r="H87" s="36">
        <f t="shared" si="44"/>
        <v>1</v>
      </c>
      <c r="I87" s="95">
        <f t="shared" si="45"/>
        <v>0</v>
      </c>
      <c r="J87" s="74">
        <f t="shared" si="46"/>
        <v>8</v>
      </c>
      <c r="K87" s="46">
        <f t="shared" si="47"/>
        <v>0</v>
      </c>
    </row>
    <row r="88" spans="1:115" ht="30" customHeight="1" thickBot="1" x14ac:dyDescent="0.45">
      <c r="B88" s="5"/>
      <c r="C88" s="110" t="s">
        <v>86</v>
      </c>
      <c r="D88" s="388" t="s">
        <v>93</v>
      </c>
      <c r="E88" s="388"/>
      <c r="F88" s="41" t="s">
        <v>60</v>
      </c>
      <c r="G88" s="105">
        <f t="shared" si="44"/>
        <v>8</v>
      </c>
      <c r="H88" s="101">
        <f t="shared" si="44"/>
        <v>1</v>
      </c>
      <c r="I88" s="129">
        <f t="shared" si="45"/>
        <v>0</v>
      </c>
      <c r="J88" s="130">
        <f t="shared" si="46"/>
        <v>8</v>
      </c>
      <c r="K88" s="47">
        <f>COUNTIF(P57:DK57,"NA")</f>
        <v>0</v>
      </c>
    </row>
    <row r="89" spans="1:115" ht="29.25" customHeight="1" x14ac:dyDescent="0.4">
      <c r="B89" s="5"/>
      <c r="D89" s="370" t="s">
        <v>270</v>
      </c>
      <c r="E89" s="370"/>
      <c r="F89" s="370"/>
      <c r="G89" s="34"/>
      <c r="H89" s="128">
        <f>AVERAGE(H80:H82,H84:H88)</f>
        <v>0.9375</v>
      </c>
    </row>
    <row r="90" spans="1:115" ht="25.5" customHeight="1" x14ac:dyDescent="0.4">
      <c r="C90" s="2"/>
      <c r="D90" s="10"/>
      <c r="E90" s="10"/>
      <c r="F90" s="10"/>
      <c r="G90" s="10"/>
      <c r="H90" s="10"/>
      <c r="I90" s="10"/>
      <c r="J90" s="10"/>
      <c r="K90" s="10"/>
    </row>
    <row r="91" spans="1:115" ht="20.25" customHeight="1" x14ac:dyDescent="0.4">
      <c r="A91" s="10"/>
      <c r="B91" s="2"/>
      <c r="C91" s="13"/>
    </row>
    <row r="92" spans="1:115" ht="23.25" customHeight="1" thickBot="1" x14ac:dyDescent="0.45">
      <c r="A92" s="8" t="s">
        <v>35</v>
      </c>
      <c r="B92" s="13" t="s">
        <v>182</v>
      </c>
      <c r="G92" s="43" t="s">
        <v>0</v>
      </c>
      <c r="H92" s="43" t="s">
        <v>51</v>
      </c>
      <c r="I92" s="43" t="s">
        <v>153</v>
      </c>
      <c r="J92" s="43" t="s">
        <v>152</v>
      </c>
      <c r="K92" s="43" t="s">
        <v>102</v>
      </c>
    </row>
    <row r="93" spans="1:115" ht="22.5" customHeight="1" x14ac:dyDescent="0.4">
      <c r="A93" s="4"/>
      <c r="B93" s="12" t="s">
        <v>7</v>
      </c>
      <c r="C93" s="38" t="s">
        <v>247</v>
      </c>
      <c r="D93" s="5"/>
      <c r="E93" s="5"/>
      <c r="F93" s="40" t="s">
        <v>60</v>
      </c>
      <c r="G93" s="88">
        <f t="shared" ref="G93:H96" si="48">N59</f>
        <v>6</v>
      </c>
      <c r="H93" s="102">
        <f t="shared" si="48"/>
        <v>1</v>
      </c>
      <c r="I93" s="96">
        <f>COUNTIF(P58:DK58,"N")</f>
        <v>0</v>
      </c>
      <c r="J93" s="80">
        <f>COUNTIF(P58:DK58,"Y")</f>
        <v>6</v>
      </c>
      <c r="K93" s="45">
        <f>COUNTIF(P58:DK58,"NA")</f>
        <v>0</v>
      </c>
    </row>
    <row r="94" spans="1:115" ht="15.75" customHeight="1" x14ac:dyDescent="0.4">
      <c r="A94" s="4"/>
      <c r="B94" s="38" t="s">
        <v>8</v>
      </c>
      <c r="C94" s="38" t="s">
        <v>94</v>
      </c>
      <c r="D94" s="5"/>
      <c r="E94" s="5"/>
      <c r="F94" s="40" t="s">
        <v>60</v>
      </c>
      <c r="G94" s="89">
        <f t="shared" si="48"/>
        <v>8</v>
      </c>
      <c r="H94" s="82">
        <f t="shared" si="48"/>
        <v>1</v>
      </c>
      <c r="I94" s="97">
        <f>COUNTIF(P60:DK60,"N")</f>
        <v>0</v>
      </c>
      <c r="J94" s="81">
        <f>COUNTIF(P60:DK60,"Y")</f>
        <v>3</v>
      </c>
      <c r="K94" s="46">
        <f>COUNTIF(P60:DK60,"NA")</f>
        <v>5</v>
      </c>
    </row>
    <row r="95" spans="1:115" ht="18.75" customHeight="1" thickBot="1" x14ac:dyDescent="0.45">
      <c r="A95" s="4"/>
      <c r="B95" s="38" t="s">
        <v>9</v>
      </c>
      <c r="C95" s="38" t="s">
        <v>268</v>
      </c>
      <c r="D95" s="5"/>
      <c r="E95" s="5"/>
      <c r="F95" s="38" t="s">
        <v>60</v>
      </c>
      <c r="G95" s="104">
        <f t="shared" si="48"/>
        <v>8</v>
      </c>
      <c r="H95" s="103">
        <f t="shared" si="48"/>
        <v>0.75</v>
      </c>
      <c r="I95" s="132">
        <f>COUNTIF(P61:DK61,"N")</f>
        <v>1</v>
      </c>
      <c r="J95" s="133">
        <f>COUNTIF(P61:DK61,"Y")</f>
        <v>3</v>
      </c>
      <c r="K95" s="47">
        <f>COUNTIF(P61:DK61,"NA")</f>
        <v>4</v>
      </c>
    </row>
    <row r="96" spans="1:115" ht="18" customHeight="1" thickBot="1" x14ac:dyDescent="0.45">
      <c r="A96" s="4"/>
      <c r="B96" s="38" t="s">
        <v>10</v>
      </c>
      <c r="C96" s="38" t="s">
        <v>248</v>
      </c>
      <c r="D96" s="5"/>
      <c r="E96" s="5"/>
      <c r="F96" s="38" t="s">
        <v>60</v>
      </c>
      <c r="G96" s="104">
        <f t="shared" si="48"/>
        <v>8</v>
      </c>
      <c r="H96" s="103">
        <f t="shared" si="48"/>
        <v>1</v>
      </c>
      <c r="I96" s="132">
        <f>COUNTIF(P62:DK62,"N")</f>
        <v>0</v>
      </c>
      <c r="J96" s="133">
        <f>COUNTIF(P62:DK62,"Y")</f>
        <v>3</v>
      </c>
      <c r="K96" s="47">
        <f>COUNTIF(P62:DK62,"NA")</f>
        <v>5</v>
      </c>
    </row>
    <row r="97" spans="1:11" ht="21.75" customHeight="1" x14ac:dyDescent="0.4">
      <c r="A97" s="4"/>
      <c r="B97" s="38"/>
      <c r="E97" s="404" t="s">
        <v>172</v>
      </c>
      <c r="F97" s="404"/>
      <c r="G97" s="76"/>
      <c r="H97" s="131">
        <f>AVERAGE(H93:H96)</f>
        <v>0.9375</v>
      </c>
    </row>
    <row r="98" spans="1:11" ht="16.5" customHeight="1" x14ac:dyDescent="0.4">
      <c r="A98" s="8"/>
      <c r="C98" s="2"/>
      <c r="D98" s="10"/>
      <c r="E98" s="10"/>
      <c r="F98" s="10"/>
      <c r="G98" s="10"/>
      <c r="H98" s="10"/>
    </row>
    <row r="99" spans="1:11" ht="19.5" customHeight="1" x14ac:dyDescent="0.4">
      <c r="B99" s="2"/>
    </row>
    <row r="101" spans="1:11" ht="15" x14ac:dyDescent="0.4">
      <c r="A101" s="6" t="s">
        <v>36</v>
      </c>
    </row>
    <row r="102" spans="1:11" ht="13.5" thickBot="1" x14ac:dyDescent="0.45">
      <c r="C102" s="2"/>
      <c r="D102" s="10"/>
      <c r="F102" s="10"/>
      <c r="G102" s="10" t="s">
        <v>37</v>
      </c>
      <c r="H102" s="381" t="s">
        <v>38</v>
      </c>
      <c r="I102" s="381"/>
      <c r="J102" s="10"/>
      <c r="K102" s="10"/>
    </row>
    <row r="103" spans="1:11" ht="13.15" x14ac:dyDescent="0.4">
      <c r="A103" s="4"/>
      <c r="B103" s="2"/>
      <c r="C103" s="2"/>
      <c r="D103" s="10"/>
      <c r="E103" s="16" t="s">
        <v>144</v>
      </c>
      <c r="F103" s="10"/>
      <c r="G103" s="315">
        <f>COUNTIF(P63:DK63,"NS")</f>
        <v>0</v>
      </c>
      <c r="H103" s="398">
        <f>G103/(G103+G104+G105)</f>
        <v>0</v>
      </c>
      <c r="I103" s="399"/>
      <c r="J103" s="10"/>
      <c r="K103" s="10"/>
    </row>
    <row r="104" spans="1:11" ht="13.15" x14ac:dyDescent="0.4">
      <c r="A104" s="10"/>
      <c r="B104" s="2"/>
      <c r="C104" s="2"/>
      <c r="D104" s="10"/>
      <c r="E104" s="16" t="s">
        <v>95</v>
      </c>
      <c r="F104" s="10"/>
      <c r="G104" s="316">
        <f>COUNTIF(P63:DK63,"M")</f>
        <v>2</v>
      </c>
      <c r="H104" s="400">
        <f>G104/(G103+G104+G105)</f>
        <v>0.25</v>
      </c>
      <c r="I104" s="401"/>
      <c r="J104" s="10"/>
      <c r="K104" s="10"/>
    </row>
    <row r="105" spans="1:11" ht="13.5" thickBot="1" x14ac:dyDescent="0.45">
      <c r="A105" s="10"/>
      <c r="B105" s="2"/>
      <c r="C105" s="2"/>
      <c r="D105" s="10"/>
      <c r="E105" s="16" t="s">
        <v>145</v>
      </c>
      <c r="F105" s="10"/>
      <c r="G105" s="317">
        <f>COUNTIF(P63:DK63,"S")</f>
        <v>6</v>
      </c>
      <c r="H105" s="405">
        <f>G105/(G103+G104+G105)</f>
        <v>0.75</v>
      </c>
      <c r="I105" s="406"/>
      <c r="J105" s="10"/>
      <c r="K105" s="10"/>
    </row>
    <row r="106" spans="1:11" ht="13.15" x14ac:dyDescent="0.4">
      <c r="A106" s="10"/>
      <c r="B106" s="2"/>
      <c r="C106" s="2"/>
      <c r="D106" s="10"/>
      <c r="E106" s="16"/>
      <c r="F106" s="10"/>
      <c r="G106" s="10"/>
      <c r="H106" s="10"/>
      <c r="I106" s="10"/>
      <c r="J106" s="10"/>
      <c r="K106" s="10"/>
    </row>
    <row r="107" spans="1:11" ht="13.15" x14ac:dyDescent="0.4">
      <c r="A107" s="10"/>
      <c r="B107" s="2"/>
      <c r="C107" s="2"/>
      <c r="D107" s="10"/>
      <c r="E107" s="10"/>
      <c r="F107" s="10"/>
      <c r="G107" s="10"/>
      <c r="H107" s="10"/>
      <c r="I107" s="10"/>
      <c r="J107" s="10"/>
      <c r="K107" s="10"/>
    </row>
    <row r="108" spans="1:11" ht="13.15" x14ac:dyDescent="0.4">
      <c r="A108" s="10"/>
      <c r="B108" s="2"/>
      <c r="C108" s="2"/>
      <c r="D108" s="10"/>
      <c r="G108" s="10"/>
      <c r="H108" s="10"/>
      <c r="I108" s="10"/>
      <c r="J108" s="10"/>
      <c r="K108" s="10"/>
    </row>
    <row r="109" spans="1:11" ht="13.15" x14ac:dyDescent="0.4">
      <c r="A109" s="10"/>
      <c r="B109" s="2"/>
      <c r="C109" s="2"/>
      <c r="D109" s="10"/>
      <c r="E109" s="10"/>
      <c r="F109" s="10"/>
      <c r="G109" s="10"/>
      <c r="H109" s="10"/>
      <c r="I109" s="10"/>
      <c r="J109" s="10"/>
      <c r="K109" s="10"/>
    </row>
    <row r="110" spans="1:11" ht="13.15" x14ac:dyDescent="0.4">
      <c r="A110" s="10"/>
      <c r="B110" s="2"/>
      <c r="C110" s="2"/>
      <c r="D110" s="10"/>
      <c r="E110" s="10"/>
      <c r="F110" s="10"/>
      <c r="G110" s="10"/>
      <c r="H110" s="10"/>
      <c r="I110" s="10"/>
      <c r="J110" s="10"/>
      <c r="K110" s="10"/>
    </row>
    <row r="111" spans="1:11" ht="13.15" x14ac:dyDescent="0.4">
      <c r="A111" s="10"/>
      <c r="B111" s="2"/>
      <c r="C111" s="5"/>
    </row>
    <row r="112" spans="1:11" ht="13.15" x14ac:dyDescent="0.4">
      <c r="A112" s="11"/>
      <c r="B112" s="5"/>
      <c r="C112" s="5"/>
    </row>
    <row r="113" spans="1:3" ht="13.15" x14ac:dyDescent="0.4">
      <c r="A113" s="11"/>
      <c r="B113" s="5"/>
      <c r="C113" s="5"/>
    </row>
    <row r="114" spans="1:3" ht="13.15" x14ac:dyDescent="0.4">
      <c r="A114" s="11"/>
      <c r="B114" s="5"/>
      <c r="C114" s="5"/>
    </row>
    <row r="115" spans="1:3" ht="13.15" x14ac:dyDescent="0.4">
      <c r="A115" s="11"/>
      <c r="B115" s="5"/>
      <c r="C115" s="5"/>
    </row>
    <row r="116" spans="1:3" ht="13.15" x14ac:dyDescent="0.4">
      <c r="A116" s="11"/>
      <c r="B116" s="5"/>
      <c r="C116" s="5"/>
    </row>
    <row r="117" spans="1:3" ht="13.15" x14ac:dyDescent="0.4">
      <c r="A117" s="11"/>
      <c r="B117" s="5"/>
    </row>
    <row r="119" spans="1:3" ht="15" x14ac:dyDescent="0.4">
      <c r="A119" s="6"/>
      <c r="C119" s="5"/>
    </row>
    <row r="120" spans="1:3" ht="13.15" x14ac:dyDescent="0.4">
      <c r="A120" s="11"/>
      <c r="B120" s="5"/>
      <c r="C120" s="5"/>
    </row>
    <row r="121" spans="1:3" ht="13.15" x14ac:dyDescent="0.4">
      <c r="A121" s="11"/>
      <c r="B121" s="5"/>
      <c r="C121" s="5"/>
    </row>
    <row r="122" spans="1:3" ht="13.15" x14ac:dyDescent="0.4">
      <c r="A122" s="11"/>
      <c r="B122" s="5"/>
      <c r="C122" s="5"/>
    </row>
    <row r="123" spans="1:3" ht="13.15" x14ac:dyDescent="0.4">
      <c r="A123" s="11"/>
      <c r="B123" s="5"/>
    </row>
  </sheetData>
  <sheetProtection algorithmName="SHA-512" hashValue="GzyB9MY/6/ziYq8zUBRTuFc/BL+71qM96dNWgKCdQlwfMpKo+CreR/Na6W88dDHpP7LZ4QAItOPDtXhN8wdpuQ==" saltValue="S+4VPgQSjMBEEOp35uWNhg==" spinCount="100000" sheet="1" selectLockedCells="1"/>
  <mergeCells count="1173">
    <mergeCell ref="A1:K1"/>
    <mergeCell ref="E62:F62"/>
    <mergeCell ref="E75:F75"/>
    <mergeCell ref="D89:F89"/>
    <mergeCell ref="E97:F97"/>
    <mergeCell ref="D87:E87"/>
    <mergeCell ref="D86:E86"/>
    <mergeCell ref="D85:E85"/>
    <mergeCell ref="D84:E84"/>
    <mergeCell ref="D82:E82"/>
    <mergeCell ref="D81:E81"/>
    <mergeCell ref="D80:E80"/>
    <mergeCell ref="D88:E88"/>
    <mergeCell ref="H105:I105"/>
    <mergeCell ref="H102:I102"/>
    <mergeCell ref="D10:E10"/>
    <mergeCell ref="D11:E11"/>
    <mergeCell ref="D12:E12"/>
    <mergeCell ref="D13:E13"/>
    <mergeCell ref="C18:E18"/>
    <mergeCell ref="C19:E19"/>
    <mergeCell ref="C20:E20"/>
    <mergeCell ref="C35:E35"/>
    <mergeCell ref="C36:E36"/>
    <mergeCell ref="C37:E37"/>
    <mergeCell ref="C38:E38"/>
    <mergeCell ref="D59:E59"/>
    <mergeCell ref="D60:E60"/>
    <mergeCell ref="D61:E61"/>
    <mergeCell ref="D67:E67"/>
    <mergeCell ref="D69:E69"/>
    <mergeCell ref="D72:E72"/>
    <mergeCell ref="D73:E73"/>
    <mergeCell ref="D74:E74"/>
    <mergeCell ref="D43:E43"/>
    <mergeCell ref="DK16:DK17"/>
    <mergeCell ref="DK25:DK26"/>
    <mergeCell ref="DK32:DK33"/>
    <mergeCell ref="DK41:DK42"/>
    <mergeCell ref="DK49:DK50"/>
    <mergeCell ref="DK58:DK59"/>
    <mergeCell ref="H103:I103"/>
    <mergeCell ref="H104:I104"/>
    <mergeCell ref="DF58:DF59"/>
    <mergeCell ref="DG58:DG59"/>
    <mergeCell ref="DH58:DH59"/>
    <mergeCell ref="DI58:DI59"/>
    <mergeCell ref="DJ58:DJ59"/>
    <mergeCell ref="DF16:DF17"/>
    <mergeCell ref="DG16:DG17"/>
    <mergeCell ref="DH16:DH17"/>
    <mergeCell ref="DI16:DI17"/>
    <mergeCell ref="DJ16:DJ17"/>
    <mergeCell ref="DF25:DF26"/>
    <mergeCell ref="DG25:DG26"/>
    <mergeCell ref="DH25:DH26"/>
    <mergeCell ref="DI25:DI26"/>
    <mergeCell ref="DJ25:DJ26"/>
    <mergeCell ref="DF32:DF33"/>
    <mergeCell ref="DG32:DG33"/>
    <mergeCell ref="DH32:DH33"/>
    <mergeCell ref="DI32:DI33"/>
    <mergeCell ref="DJ32:DJ33"/>
    <mergeCell ref="DF41:DF42"/>
    <mergeCell ref="DG41:DG42"/>
    <mergeCell ref="DH41:DH42"/>
    <mergeCell ref="DI41:DI42"/>
    <mergeCell ref="DJ41:DJ42"/>
    <mergeCell ref="DB41:DB42"/>
    <mergeCell ref="DC41:DC42"/>
    <mergeCell ref="DD41:DD42"/>
    <mergeCell ref="DE41:DE42"/>
    <mergeCell ref="DB49:DB50"/>
    <mergeCell ref="DC49:DC50"/>
    <mergeCell ref="DD49:DD50"/>
    <mergeCell ref="DE49:DE50"/>
    <mergeCell ref="DB58:DB59"/>
    <mergeCell ref="DC58:DC59"/>
    <mergeCell ref="DD58:DD59"/>
    <mergeCell ref="DE58:DE59"/>
    <mergeCell ref="DB16:DB17"/>
    <mergeCell ref="DC16:DC17"/>
    <mergeCell ref="DD16:DD17"/>
    <mergeCell ref="DE16:DE17"/>
    <mergeCell ref="DB25:DB26"/>
    <mergeCell ref="DC25:DC26"/>
    <mergeCell ref="DD25:DD26"/>
    <mergeCell ref="DE25:DE26"/>
    <mergeCell ref="DB32:DB33"/>
    <mergeCell ref="DC32:DC33"/>
    <mergeCell ref="DD32:DD33"/>
    <mergeCell ref="DE32:DE33"/>
    <mergeCell ref="CY58:CY59"/>
    <mergeCell ref="CZ58:CZ59"/>
    <mergeCell ref="DA58:DA59"/>
    <mergeCell ref="CW32:CW33"/>
    <mergeCell ref="CX32:CX33"/>
    <mergeCell ref="CY32:CY33"/>
    <mergeCell ref="CZ32:CZ33"/>
    <mergeCell ref="DA32:DA33"/>
    <mergeCell ref="CY16:CY17"/>
    <mergeCell ref="CZ16:CZ17"/>
    <mergeCell ref="DA16:DA17"/>
    <mergeCell ref="CX49:CX50"/>
    <mergeCell ref="CY49:CY50"/>
    <mergeCell ref="CZ49:CZ50"/>
    <mergeCell ref="CN58:CN59"/>
    <mergeCell ref="CO58:CO59"/>
    <mergeCell ref="CP58:CP59"/>
    <mergeCell ref="CY41:CY42"/>
    <mergeCell ref="CZ41:CZ42"/>
    <mergeCell ref="DA41:DA42"/>
    <mergeCell ref="CN32:CN33"/>
    <mergeCell ref="CO32:CO33"/>
    <mergeCell ref="CP32:CP33"/>
    <mergeCell ref="CQ32:CQ33"/>
    <mergeCell ref="CR32:CR33"/>
    <mergeCell ref="CS32:CS33"/>
    <mergeCell ref="CT32:CT33"/>
    <mergeCell ref="CU32:CU33"/>
    <mergeCell ref="CV32:CV33"/>
    <mergeCell ref="CN25:CN26"/>
    <mergeCell ref="CO25:CO26"/>
    <mergeCell ref="CP25:CP26"/>
    <mergeCell ref="CQ25:CQ26"/>
    <mergeCell ref="CR25:CR26"/>
    <mergeCell ref="CS25:CS26"/>
    <mergeCell ref="CT25:CT26"/>
    <mergeCell ref="CU25:CU26"/>
    <mergeCell ref="CV25:CV26"/>
    <mergeCell ref="CW25:CW26"/>
    <mergeCell ref="CX25:CX26"/>
    <mergeCell ref="CY25:CY26"/>
    <mergeCell ref="CZ25:CZ26"/>
    <mergeCell ref="DA25:DA26"/>
    <mergeCell ref="CN41:CN42"/>
    <mergeCell ref="CO41:CO42"/>
    <mergeCell ref="CP41:CP42"/>
    <mergeCell ref="CQ41:CQ42"/>
    <mergeCell ref="CR41:CR42"/>
    <mergeCell ref="CS41:CS42"/>
    <mergeCell ref="CP16:CP17"/>
    <mergeCell ref="CQ16:CQ17"/>
    <mergeCell ref="CR16:CR17"/>
    <mergeCell ref="CS16:CS17"/>
    <mergeCell ref="CT16:CT17"/>
    <mergeCell ref="CU16:CU17"/>
    <mergeCell ref="CV16:CV17"/>
    <mergeCell ref="CW16:CW17"/>
    <mergeCell ref="CX16:CX17"/>
    <mergeCell ref="CI58:CI59"/>
    <mergeCell ref="CJ58:CJ59"/>
    <mergeCell ref="CK58:CK59"/>
    <mergeCell ref="CL58:CL59"/>
    <mergeCell ref="CM58:CM59"/>
    <mergeCell ref="BZ58:BZ59"/>
    <mergeCell ref="CA58:CA59"/>
    <mergeCell ref="CB58:CB59"/>
    <mergeCell ref="CC58:CC59"/>
    <mergeCell ref="CX41:CX42"/>
    <mergeCell ref="CQ58:CQ59"/>
    <mergeCell ref="CR58:CR59"/>
    <mergeCell ref="CS58:CS59"/>
    <mergeCell ref="CT58:CT59"/>
    <mergeCell ref="CU58:CU59"/>
    <mergeCell ref="CV58:CV59"/>
    <mergeCell ref="CT41:CT42"/>
    <mergeCell ref="CU41:CU42"/>
    <mergeCell ref="CV41:CV42"/>
    <mergeCell ref="CW41:CW42"/>
    <mergeCell ref="CW58:CW59"/>
    <mergeCell ref="CX58:CX59"/>
    <mergeCell ref="CD58:CD59"/>
    <mergeCell ref="CE58:CE59"/>
    <mergeCell ref="CF58:CF59"/>
    <mergeCell ref="CG58:CG59"/>
    <mergeCell ref="CH58:CH59"/>
    <mergeCell ref="CI41:CI42"/>
    <mergeCell ref="CJ41:CJ42"/>
    <mergeCell ref="CK41:CK42"/>
    <mergeCell ref="CL41:CL42"/>
    <mergeCell ref="CM41:CM42"/>
    <mergeCell ref="BZ49:BZ50"/>
    <mergeCell ref="CA49:CA50"/>
    <mergeCell ref="CB49:CB50"/>
    <mergeCell ref="CC49:CC50"/>
    <mergeCell ref="CD49:CD50"/>
    <mergeCell ref="CE49:CE50"/>
    <mergeCell ref="CF49:CF50"/>
    <mergeCell ref="CG49:CG50"/>
    <mergeCell ref="CH49:CH50"/>
    <mergeCell ref="CI49:CI50"/>
    <mergeCell ref="CJ49:CJ50"/>
    <mergeCell ref="CK49:CK50"/>
    <mergeCell ref="CL49:CL50"/>
    <mergeCell ref="CM49:CM50"/>
    <mergeCell ref="BZ41:BZ42"/>
    <mergeCell ref="CA41:CA42"/>
    <mergeCell ref="CB41:CB42"/>
    <mergeCell ref="CC41:CC42"/>
    <mergeCell ref="CD41:CD42"/>
    <mergeCell ref="CE41:CE42"/>
    <mergeCell ref="CF41:CF42"/>
    <mergeCell ref="CG41:CG42"/>
    <mergeCell ref="CH41:CH42"/>
    <mergeCell ref="BZ32:BZ33"/>
    <mergeCell ref="CA32:CA33"/>
    <mergeCell ref="CB32:CB33"/>
    <mergeCell ref="CC32:CC33"/>
    <mergeCell ref="CD32:CD33"/>
    <mergeCell ref="CE32:CE33"/>
    <mergeCell ref="CF32:CF33"/>
    <mergeCell ref="CG32:CG33"/>
    <mergeCell ref="CH32:CH33"/>
    <mergeCell ref="CI32:CI33"/>
    <mergeCell ref="CJ32:CJ33"/>
    <mergeCell ref="CK32:CK33"/>
    <mergeCell ref="CL32:CL33"/>
    <mergeCell ref="CM32:CM33"/>
    <mergeCell ref="BZ25:BZ26"/>
    <mergeCell ref="CA25:CA26"/>
    <mergeCell ref="CB25:CB26"/>
    <mergeCell ref="CC25:CC26"/>
    <mergeCell ref="CD25:CD26"/>
    <mergeCell ref="CE25:CE26"/>
    <mergeCell ref="CF25:CF26"/>
    <mergeCell ref="CG25:CG26"/>
    <mergeCell ref="CH25:CH26"/>
    <mergeCell ref="CL25:CL26"/>
    <mergeCell ref="CM25:CM26"/>
    <mergeCell ref="BR41:BR42"/>
    <mergeCell ref="BS41:BS42"/>
    <mergeCell ref="BT41:BT42"/>
    <mergeCell ref="BU58:BU59"/>
    <mergeCell ref="BV58:BV59"/>
    <mergeCell ref="BW58:BW59"/>
    <mergeCell ref="BX58:BX59"/>
    <mergeCell ref="BY58:BY59"/>
    <mergeCell ref="BL58:BL59"/>
    <mergeCell ref="BM58:BM59"/>
    <mergeCell ref="BN58:BN59"/>
    <mergeCell ref="BO58:BO59"/>
    <mergeCell ref="BP58:BP59"/>
    <mergeCell ref="BQ58:BQ59"/>
    <mergeCell ref="BR58:BR59"/>
    <mergeCell ref="BS58:BS59"/>
    <mergeCell ref="BT58:BT59"/>
    <mergeCell ref="BN25:BN26"/>
    <mergeCell ref="BO25:BO26"/>
    <mergeCell ref="BP25:BP26"/>
    <mergeCell ref="BQ25:BQ26"/>
    <mergeCell ref="BR25:BR26"/>
    <mergeCell ref="BS25:BS26"/>
    <mergeCell ref="BT25:BT26"/>
    <mergeCell ref="BU41:BU42"/>
    <mergeCell ref="BV41:BV42"/>
    <mergeCell ref="BW41:BW42"/>
    <mergeCell ref="BX41:BX42"/>
    <mergeCell ref="BY41:BY42"/>
    <mergeCell ref="BL49:BL50"/>
    <mergeCell ref="BM49:BM50"/>
    <mergeCell ref="BN49:BN50"/>
    <mergeCell ref="BO49:BO50"/>
    <mergeCell ref="BP49:BP50"/>
    <mergeCell ref="BQ49:BQ50"/>
    <mergeCell ref="BR49:BR50"/>
    <mergeCell ref="BS49:BS50"/>
    <mergeCell ref="BT49:BT50"/>
    <mergeCell ref="BU49:BU50"/>
    <mergeCell ref="BV49:BV50"/>
    <mergeCell ref="BW49:BW50"/>
    <mergeCell ref="BX49:BX50"/>
    <mergeCell ref="BY49:BY50"/>
    <mergeCell ref="BL41:BL42"/>
    <mergeCell ref="BM41:BM42"/>
    <mergeCell ref="BN41:BN42"/>
    <mergeCell ref="BO41:BO42"/>
    <mergeCell ref="BP41:BP42"/>
    <mergeCell ref="BQ41:BQ42"/>
    <mergeCell ref="BJ58:BJ59"/>
    <mergeCell ref="BK58:BK59"/>
    <mergeCell ref="AX58:AX59"/>
    <mergeCell ref="AY58:AY59"/>
    <mergeCell ref="AZ58:AZ59"/>
    <mergeCell ref="BA58:BA59"/>
    <mergeCell ref="BB58:BB59"/>
    <mergeCell ref="BC58:BC59"/>
    <mergeCell ref="BD58:BD59"/>
    <mergeCell ref="BE58:BE59"/>
    <mergeCell ref="BF58:BF59"/>
    <mergeCell ref="BU25:BU26"/>
    <mergeCell ref="BV25:BV26"/>
    <mergeCell ref="BW25:BW26"/>
    <mergeCell ref="BX25:BX26"/>
    <mergeCell ref="BY25:BY26"/>
    <mergeCell ref="BL32:BL33"/>
    <mergeCell ref="BM32:BM33"/>
    <mergeCell ref="BN32:BN33"/>
    <mergeCell ref="BO32:BO33"/>
    <mergeCell ref="BP32:BP33"/>
    <mergeCell ref="BQ32:BQ33"/>
    <mergeCell ref="BR32:BR33"/>
    <mergeCell ref="BS32:BS33"/>
    <mergeCell ref="BT32:BT33"/>
    <mergeCell ref="BU32:BU33"/>
    <mergeCell ref="BV32:BV33"/>
    <mergeCell ref="BW32:BW33"/>
    <mergeCell ref="BX32:BX33"/>
    <mergeCell ref="BY32:BY33"/>
    <mergeCell ref="BL25:BL26"/>
    <mergeCell ref="BM25:BM26"/>
    <mergeCell ref="BJ41:BJ42"/>
    <mergeCell ref="BK41:BK42"/>
    <mergeCell ref="AX49:AX50"/>
    <mergeCell ref="AY49:AY50"/>
    <mergeCell ref="AZ49:AZ50"/>
    <mergeCell ref="BA49:BA50"/>
    <mergeCell ref="BB49:BB50"/>
    <mergeCell ref="BC49:BC50"/>
    <mergeCell ref="BD49:BD50"/>
    <mergeCell ref="BE49:BE50"/>
    <mergeCell ref="BF49:BF50"/>
    <mergeCell ref="BG49:BG50"/>
    <mergeCell ref="BH49:BH50"/>
    <mergeCell ref="BI49:BI50"/>
    <mergeCell ref="BJ49:BJ50"/>
    <mergeCell ref="BK49:BK50"/>
    <mergeCell ref="AX41:AX42"/>
    <mergeCell ref="AY41:AY42"/>
    <mergeCell ref="AZ41:AZ42"/>
    <mergeCell ref="BA41:BA42"/>
    <mergeCell ref="BB41:BB42"/>
    <mergeCell ref="BC41:BC42"/>
    <mergeCell ref="BD41:BD42"/>
    <mergeCell ref="BE41:BE42"/>
    <mergeCell ref="BF41:BF42"/>
    <mergeCell ref="BJ25:BJ26"/>
    <mergeCell ref="BK25:BK26"/>
    <mergeCell ref="AX32:AX33"/>
    <mergeCell ref="AY32:AY33"/>
    <mergeCell ref="AZ32:AZ33"/>
    <mergeCell ref="BA32:BA33"/>
    <mergeCell ref="BB32:BB33"/>
    <mergeCell ref="BC32:BC33"/>
    <mergeCell ref="BD32:BD33"/>
    <mergeCell ref="BE32:BE33"/>
    <mergeCell ref="BF32:BF33"/>
    <mergeCell ref="BG32:BG33"/>
    <mergeCell ref="BH32:BH33"/>
    <mergeCell ref="BI32:BI33"/>
    <mergeCell ref="BJ32:BJ33"/>
    <mergeCell ref="BK32:BK33"/>
    <mergeCell ref="AX25:AX26"/>
    <mergeCell ref="AY25:AY26"/>
    <mergeCell ref="AZ25:AZ26"/>
    <mergeCell ref="BA25:BA26"/>
    <mergeCell ref="BB25:BB26"/>
    <mergeCell ref="BC25:BC26"/>
    <mergeCell ref="BD25:BD26"/>
    <mergeCell ref="BE25:BE26"/>
    <mergeCell ref="BF25:BF26"/>
    <mergeCell ref="AS58:AS59"/>
    <mergeCell ref="AT58:AT59"/>
    <mergeCell ref="AU58:AU59"/>
    <mergeCell ref="AV58:AV59"/>
    <mergeCell ref="AW58:AW59"/>
    <mergeCell ref="AJ58:AJ59"/>
    <mergeCell ref="AK58:AK59"/>
    <mergeCell ref="AL58:AL59"/>
    <mergeCell ref="AM58:AM59"/>
    <mergeCell ref="AN58:AN59"/>
    <mergeCell ref="AO58:AO59"/>
    <mergeCell ref="AP58:AP59"/>
    <mergeCell ref="AQ58:AQ59"/>
    <mergeCell ref="AR58:AR59"/>
    <mergeCell ref="BG25:BG26"/>
    <mergeCell ref="BH25:BH26"/>
    <mergeCell ref="BI25:BI26"/>
    <mergeCell ref="BG41:BG42"/>
    <mergeCell ref="BH41:BH42"/>
    <mergeCell ref="BI41:BI42"/>
    <mergeCell ref="BG58:BG59"/>
    <mergeCell ref="BH58:BH59"/>
    <mergeCell ref="BI58:BI59"/>
    <mergeCell ref="AS41:AS42"/>
    <mergeCell ref="AT41:AT42"/>
    <mergeCell ref="AU41:AU42"/>
    <mergeCell ref="AV41:AV42"/>
    <mergeCell ref="AW41:AW42"/>
    <mergeCell ref="AJ49:AJ50"/>
    <mergeCell ref="AK49:AK50"/>
    <mergeCell ref="AL49:AL50"/>
    <mergeCell ref="AM49:AM50"/>
    <mergeCell ref="AN49:AN50"/>
    <mergeCell ref="AO49:AO50"/>
    <mergeCell ref="AP49:AP50"/>
    <mergeCell ref="AQ49:AQ50"/>
    <mergeCell ref="AR49:AR50"/>
    <mergeCell ref="AS49:AS50"/>
    <mergeCell ref="AT49:AT50"/>
    <mergeCell ref="AU49:AU50"/>
    <mergeCell ref="AV49:AV50"/>
    <mergeCell ref="AW49:AW50"/>
    <mergeCell ref="AJ41:AJ42"/>
    <mergeCell ref="AK41:AK42"/>
    <mergeCell ref="AL41:AL42"/>
    <mergeCell ref="AM41:AM42"/>
    <mergeCell ref="AN41:AN42"/>
    <mergeCell ref="AO41:AO42"/>
    <mergeCell ref="AP41:AP42"/>
    <mergeCell ref="AQ41:AQ42"/>
    <mergeCell ref="AR41:AR42"/>
    <mergeCell ref="AS25:AS26"/>
    <mergeCell ref="AT25:AT26"/>
    <mergeCell ref="AU25:AU26"/>
    <mergeCell ref="AV25:AV26"/>
    <mergeCell ref="AW25:AW26"/>
    <mergeCell ref="AJ32:AJ33"/>
    <mergeCell ref="AK32:AK33"/>
    <mergeCell ref="AL32:AL33"/>
    <mergeCell ref="AM32:AM33"/>
    <mergeCell ref="AN32:AN33"/>
    <mergeCell ref="AO32:AO33"/>
    <mergeCell ref="AP32:AP33"/>
    <mergeCell ref="AQ32:AQ33"/>
    <mergeCell ref="AR32:AR33"/>
    <mergeCell ref="AS32:AS33"/>
    <mergeCell ref="AT32:AT33"/>
    <mergeCell ref="AU32:AU33"/>
    <mergeCell ref="AV32:AV33"/>
    <mergeCell ref="AW32:AW33"/>
    <mergeCell ref="AJ25:AJ26"/>
    <mergeCell ref="AK25:AK26"/>
    <mergeCell ref="AL25:AL26"/>
    <mergeCell ref="AM25:AM26"/>
    <mergeCell ref="AN25:AN26"/>
    <mergeCell ref="AO25:AO26"/>
    <mergeCell ref="AP25:AP26"/>
    <mergeCell ref="AQ25:AQ26"/>
    <mergeCell ref="AR25:AR26"/>
    <mergeCell ref="AJ16:AJ17"/>
    <mergeCell ref="AK16:AK17"/>
    <mergeCell ref="AL16:AL17"/>
    <mergeCell ref="AM16:AM17"/>
    <mergeCell ref="AN16:AN17"/>
    <mergeCell ref="AO16:AO17"/>
    <mergeCell ref="AP16:AP17"/>
    <mergeCell ref="AQ16:AQ17"/>
    <mergeCell ref="AR16:AR17"/>
    <mergeCell ref="AE58:AE59"/>
    <mergeCell ref="AF58:AF59"/>
    <mergeCell ref="AG58:AG59"/>
    <mergeCell ref="AH58:AH59"/>
    <mergeCell ref="AI58:AI59"/>
    <mergeCell ref="AE41:AE42"/>
    <mergeCell ref="AF41:AF42"/>
    <mergeCell ref="AG41:AG42"/>
    <mergeCell ref="AH41:AH42"/>
    <mergeCell ref="AI41:AI42"/>
    <mergeCell ref="AE49:AE50"/>
    <mergeCell ref="AF49:AF50"/>
    <mergeCell ref="AG49:AG50"/>
    <mergeCell ref="AH49:AH50"/>
    <mergeCell ref="AI49:AI50"/>
    <mergeCell ref="AI16:AI17"/>
    <mergeCell ref="AE25:AE26"/>
    <mergeCell ref="AF25:AF26"/>
    <mergeCell ref="AG25:AG26"/>
    <mergeCell ref="AH25:AH26"/>
    <mergeCell ref="AI25:AI26"/>
    <mergeCell ref="AE32:AE33"/>
    <mergeCell ref="AF32:AF33"/>
    <mergeCell ref="AG32:AG33"/>
    <mergeCell ref="AH32:AH33"/>
    <mergeCell ref="AI32:AI33"/>
    <mergeCell ref="AA58:AA59"/>
    <mergeCell ref="AB58:AB59"/>
    <mergeCell ref="AC58:AC59"/>
    <mergeCell ref="AD58:AD59"/>
    <mergeCell ref="AA41:AA42"/>
    <mergeCell ref="AB41:AB42"/>
    <mergeCell ref="AC41:AC42"/>
    <mergeCell ref="AD41:AD42"/>
    <mergeCell ref="Z49:Z50"/>
    <mergeCell ref="AA49:AA50"/>
    <mergeCell ref="AB49:AB50"/>
    <mergeCell ref="AC49:AC50"/>
    <mergeCell ref="AD49:AD50"/>
    <mergeCell ref="AA25:AA26"/>
    <mergeCell ref="AB25:AB26"/>
    <mergeCell ref="AC25:AC26"/>
    <mergeCell ref="AD25:AD26"/>
    <mergeCell ref="Z32:Z33"/>
    <mergeCell ref="AA32:AA33"/>
    <mergeCell ref="AB32:AB33"/>
    <mergeCell ref="AC32:AC33"/>
    <mergeCell ref="AD32:AD33"/>
    <mergeCell ref="X58:X59"/>
    <mergeCell ref="Y58:Y59"/>
    <mergeCell ref="Z16:Z17"/>
    <mergeCell ref="Z25:Z26"/>
    <mergeCell ref="Z41:Z42"/>
    <mergeCell ref="Z58:Z59"/>
    <mergeCell ref="W25:W26"/>
    <mergeCell ref="X25:X26"/>
    <mergeCell ref="Y25:Y26"/>
    <mergeCell ref="U32:U33"/>
    <mergeCell ref="V32:V33"/>
    <mergeCell ref="W32:W33"/>
    <mergeCell ref="X32:X33"/>
    <mergeCell ref="Y32:Y33"/>
    <mergeCell ref="U41:U42"/>
    <mergeCell ref="V41:V42"/>
    <mergeCell ref="W41:W42"/>
    <mergeCell ref="X41:X42"/>
    <mergeCell ref="Y41:Y42"/>
    <mergeCell ref="W49:W50"/>
    <mergeCell ref="X49:X50"/>
    <mergeCell ref="Y49:Y50"/>
    <mergeCell ref="U16:U17"/>
    <mergeCell ref="V16:V17"/>
    <mergeCell ref="U25:U26"/>
    <mergeCell ref="V25:V26"/>
    <mergeCell ref="U49:U50"/>
    <mergeCell ref="V49:V50"/>
    <mergeCell ref="U58:U59"/>
    <mergeCell ref="V58:V59"/>
    <mergeCell ref="P58:P59"/>
    <mergeCell ref="Q58:Q59"/>
    <mergeCell ref="R58:R59"/>
    <mergeCell ref="P16:P17"/>
    <mergeCell ref="Q16:Q17"/>
    <mergeCell ref="R16:R17"/>
    <mergeCell ref="P25:P26"/>
    <mergeCell ref="Q25:Q26"/>
    <mergeCell ref="R25:R26"/>
    <mergeCell ref="P32:P33"/>
    <mergeCell ref="Q32:Q33"/>
    <mergeCell ref="R32:R33"/>
    <mergeCell ref="P20:P21"/>
    <mergeCell ref="Q20:Q21"/>
    <mergeCell ref="R20:R21"/>
    <mergeCell ref="S20:S21"/>
    <mergeCell ref="W58:W59"/>
    <mergeCell ref="T16:T17"/>
    <mergeCell ref="T25:T26"/>
    <mergeCell ref="T32:T33"/>
    <mergeCell ref="T41:T42"/>
    <mergeCell ref="T49:T50"/>
    <mergeCell ref="T58:T59"/>
    <mergeCell ref="S58:S59"/>
    <mergeCell ref="C30:E30"/>
    <mergeCell ref="P9:P10"/>
    <mergeCell ref="Q9:Q10"/>
    <mergeCell ref="R9:R10"/>
    <mergeCell ref="D44:E44"/>
    <mergeCell ref="D45:E45"/>
    <mergeCell ref="D46:E46"/>
    <mergeCell ref="D47:E47"/>
    <mergeCell ref="D48:E48"/>
    <mergeCell ref="E14:F14"/>
    <mergeCell ref="E24:F24"/>
    <mergeCell ref="E31:F31"/>
    <mergeCell ref="E39:F39"/>
    <mergeCell ref="E49:F49"/>
    <mergeCell ref="S16:S17"/>
    <mergeCell ref="S25:S26"/>
    <mergeCell ref="S32:S33"/>
    <mergeCell ref="S41:S42"/>
    <mergeCell ref="S49:S50"/>
    <mergeCell ref="P41:P42"/>
    <mergeCell ref="Q41:Q42"/>
    <mergeCell ref="R41:R42"/>
    <mergeCell ref="P49:P50"/>
    <mergeCell ref="Q49:Q50"/>
    <mergeCell ref="R49:R50"/>
    <mergeCell ref="B8:E8"/>
    <mergeCell ref="U4:U5"/>
    <mergeCell ref="V4:V5"/>
    <mergeCell ref="W4:W5"/>
    <mergeCell ref="X4:X5"/>
    <mergeCell ref="Y4:Y5"/>
    <mergeCell ref="Z4:Z5"/>
    <mergeCell ref="P4:P5"/>
    <mergeCell ref="Q4:Q5"/>
    <mergeCell ref="R4:R5"/>
    <mergeCell ref="S4:S5"/>
    <mergeCell ref="T4:T5"/>
    <mergeCell ref="S9:S10"/>
    <mergeCell ref="AA4:AA5"/>
    <mergeCell ref="AB4:AB5"/>
    <mergeCell ref="U9:U10"/>
    <mergeCell ref="V9:V10"/>
    <mergeCell ref="W9:W10"/>
    <mergeCell ref="X9:X10"/>
    <mergeCell ref="Y9:Y10"/>
    <mergeCell ref="H5:K5"/>
    <mergeCell ref="C9:E9"/>
    <mergeCell ref="T9:T10"/>
    <mergeCell ref="AC4:AC5"/>
    <mergeCell ref="AD4:AD5"/>
    <mergeCell ref="AE4:AE5"/>
    <mergeCell ref="AF4:AF5"/>
    <mergeCell ref="AQ4:AQ5"/>
    <mergeCell ref="AR4:AR5"/>
    <mergeCell ref="AG4:AG5"/>
    <mergeCell ref="AH4:AH5"/>
    <mergeCell ref="AI4:AI5"/>
    <mergeCell ref="AJ4:AJ5"/>
    <mergeCell ref="AK4:AK5"/>
    <mergeCell ref="AL4:AL5"/>
    <mergeCell ref="AM4:AM5"/>
    <mergeCell ref="AN4:AN5"/>
    <mergeCell ref="AO4:AO5"/>
    <mergeCell ref="AP4:AP5"/>
    <mergeCell ref="Z9:Z10"/>
    <mergeCell ref="AA9:AA10"/>
    <mergeCell ref="AB9:AB10"/>
    <mergeCell ref="AC9:AC10"/>
    <mergeCell ref="AD9:AD10"/>
    <mergeCell ref="AE9:AE10"/>
    <mergeCell ref="AR9:AR10"/>
    <mergeCell ref="AL9:AL10"/>
    <mergeCell ref="AM9:AM10"/>
    <mergeCell ref="AN9:AN10"/>
    <mergeCell ref="AO9:AO10"/>
    <mergeCell ref="AQ9:AQ10"/>
    <mergeCell ref="AF9:AF10"/>
    <mergeCell ref="AG9:AG10"/>
    <mergeCell ref="AH9:AH10"/>
    <mergeCell ref="AI9:AI10"/>
    <mergeCell ref="BN4:BN5"/>
    <mergeCell ref="BO4:BO5"/>
    <mergeCell ref="BP4:BP5"/>
    <mergeCell ref="BB4:BB5"/>
    <mergeCell ref="BC4:BC5"/>
    <mergeCell ref="BD4:BD5"/>
    <mergeCell ref="BE4:BE5"/>
    <mergeCell ref="BF4:BF5"/>
    <mergeCell ref="BG4:BG5"/>
    <mergeCell ref="BH4:BH5"/>
    <mergeCell ref="BI4:BI5"/>
    <mergeCell ref="BJ4:BJ5"/>
    <mergeCell ref="AY4:AY5"/>
    <mergeCell ref="AZ4:AZ5"/>
    <mergeCell ref="BA4:BA5"/>
    <mergeCell ref="AS4:AS5"/>
    <mergeCell ref="AT4:AT5"/>
    <mergeCell ref="AU4:AU5"/>
    <mergeCell ref="AV4:AV5"/>
    <mergeCell ref="AW4:AW5"/>
    <mergeCell ref="AX4:AX5"/>
    <mergeCell ref="DG4:DG5"/>
    <mergeCell ref="DH4:DH5"/>
    <mergeCell ref="DI4:DI5"/>
    <mergeCell ref="DJ4:DJ5"/>
    <mergeCell ref="DK4:DK5"/>
    <mergeCell ref="DA4:DA5"/>
    <mergeCell ref="DB4:DB5"/>
    <mergeCell ref="DC4:DC5"/>
    <mergeCell ref="DD4:DD5"/>
    <mergeCell ref="DE4:DE5"/>
    <mergeCell ref="DF4:DF5"/>
    <mergeCell ref="CH4:CH5"/>
    <mergeCell ref="BW4:BW5"/>
    <mergeCell ref="BX4:BX5"/>
    <mergeCell ref="BY4:BY5"/>
    <mergeCell ref="BZ4:BZ5"/>
    <mergeCell ref="CA4:CA5"/>
    <mergeCell ref="CB4:CB5"/>
    <mergeCell ref="CE4:CE5"/>
    <mergeCell ref="CF4:CF5"/>
    <mergeCell ref="CG4:CG5"/>
    <mergeCell ref="CU4:CU5"/>
    <mergeCell ref="CI4:CI5"/>
    <mergeCell ref="CJ4:CJ5"/>
    <mergeCell ref="CK4:CK5"/>
    <mergeCell ref="CL4:CL5"/>
    <mergeCell ref="CM4:CM5"/>
    <mergeCell ref="CN4:CN5"/>
    <mergeCell ref="CC4:CC5"/>
    <mergeCell ref="CD4:CD5"/>
    <mergeCell ref="AJ9:AJ10"/>
    <mergeCell ref="AK9:AK10"/>
    <mergeCell ref="BJ9:BJ10"/>
    <mergeCell ref="CV4:CV5"/>
    <mergeCell ref="CW4:CW5"/>
    <mergeCell ref="CX4:CX5"/>
    <mergeCell ref="CY4:CY5"/>
    <mergeCell ref="CZ4:CZ5"/>
    <mergeCell ref="CO4:CO5"/>
    <mergeCell ref="CP4:CP5"/>
    <mergeCell ref="CQ4:CQ5"/>
    <mergeCell ref="CR4:CR5"/>
    <mergeCell ref="CS4:CS5"/>
    <mergeCell ref="CT4:CT5"/>
    <mergeCell ref="BQ4:BQ5"/>
    <mergeCell ref="BR4:BR5"/>
    <mergeCell ref="BS4:BS5"/>
    <mergeCell ref="BT4:BT5"/>
    <mergeCell ref="BU4:BU5"/>
    <mergeCell ref="BV4:BV5"/>
    <mergeCell ref="BK4:BK5"/>
    <mergeCell ref="BL4:BL5"/>
    <mergeCell ref="BM4:BM5"/>
    <mergeCell ref="BK9:BK10"/>
    <mergeCell ref="AX9:AX10"/>
    <mergeCell ref="AY9:AY10"/>
    <mergeCell ref="AZ9:AZ10"/>
    <mergeCell ref="BA9:BA10"/>
    <mergeCell ref="BB9:BB10"/>
    <mergeCell ref="BC9:BC10"/>
    <mergeCell ref="AP9:AP10"/>
    <mergeCell ref="BL9:BL10"/>
    <mergeCell ref="BM9:BM10"/>
    <mergeCell ref="BN9:BN10"/>
    <mergeCell ref="BO9:BO10"/>
    <mergeCell ref="BD9:BD10"/>
    <mergeCell ref="BE9:BE10"/>
    <mergeCell ref="BF9:BF10"/>
    <mergeCell ref="BG9:BG10"/>
    <mergeCell ref="BH9:BH10"/>
    <mergeCell ref="BI9:BI10"/>
    <mergeCell ref="AS9:AS10"/>
    <mergeCell ref="AT9:AT10"/>
    <mergeCell ref="AU9:AU10"/>
    <mergeCell ref="AV9:AV10"/>
    <mergeCell ref="AW9:AW10"/>
    <mergeCell ref="CM9:CM10"/>
    <mergeCell ref="CB9:CB10"/>
    <mergeCell ref="CC9:CC10"/>
    <mergeCell ref="CD9:CD10"/>
    <mergeCell ref="CE9:CE10"/>
    <mergeCell ref="CF9:CF10"/>
    <mergeCell ref="CG9:CG10"/>
    <mergeCell ref="CH9:CH10"/>
    <mergeCell ref="CI9:CI10"/>
    <mergeCell ref="BV9:BV10"/>
    <mergeCell ref="BW9:BW10"/>
    <mergeCell ref="BX9:BX10"/>
    <mergeCell ref="BY9:BY10"/>
    <mergeCell ref="BZ9:BZ10"/>
    <mergeCell ref="CA9:CA10"/>
    <mergeCell ref="BP9:BP10"/>
    <mergeCell ref="BQ9:BQ10"/>
    <mergeCell ref="BR9:BR10"/>
    <mergeCell ref="DF9:DF10"/>
    <mergeCell ref="DG9:DG10"/>
    <mergeCell ref="DH9:DH10"/>
    <mergeCell ref="DI9:DI10"/>
    <mergeCell ref="DJ9:DJ10"/>
    <mergeCell ref="DK9:DK10"/>
    <mergeCell ref="CZ9:CZ10"/>
    <mergeCell ref="DA9:DA10"/>
    <mergeCell ref="DB9:DB10"/>
    <mergeCell ref="DC9:DC10"/>
    <mergeCell ref="DD9:DD10"/>
    <mergeCell ref="DE9:DE10"/>
    <mergeCell ref="CW9:CW10"/>
    <mergeCell ref="CX9:CX10"/>
    <mergeCell ref="CY9:CY10"/>
    <mergeCell ref="CN9:CN10"/>
    <mergeCell ref="CO9:CO10"/>
    <mergeCell ref="CP9:CP10"/>
    <mergeCell ref="CQ9:CQ10"/>
    <mergeCell ref="CR9:CR10"/>
    <mergeCell ref="CS9:CS10"/>
    <mergeCell ref="CT9:CT10"/>
    <mergeCell ref="CU9:CU10"/>
    <mergeCell ref="CV9:CV10"/>
    <mergeCell ref="BS9:BS10"/>
    <mergeCell ref="BT9:BT10"/>
    <mergeCell ref="BU9:BU10"/>
    <mergeCell ref="CJ9:CJ10"/>
    <mergeCell ref="CK9:CK10"/>
    <mergeCell ref="CL9:CL10"/>
    <mergeCell ref="W16:W17"/>
    <mergeCell ref="X16:X17"/>
    <mergeCell ref="Y16:Y17"/>
    <mergeCell ref="AA16:AA17"/>
    <mergeCell ref="AB16:AB17"/>
    <mergeCell ref="AC16:AC17"/>
    <mergeCell ref="AD16:AD17"/>
    <mergeCell ref="AE16:AE17"/>
    <mergeCell ref="AF16:AF17"/>
    <mergeCell ref="AG16:AG17"/>
    <mergeCell ref="AH16:AH17"/>
    <mergeCell ref="AS16:AS17"/>
    <mergeCell ref="AT16:AT17"/>
    <mergeCell ref="AU16:AU17"/>
    <mergeCell ref="AV16:AV17"/>
    <mergeCell ref="AW16:AW17"/>
    <mergeCell ref="AX16:AX17"/>
    <mergeCell ref="AY16:AY17"/>
    <mergeCell ref="AZ16:AZ17"/>
    <mergeCell ref="BA16:BA17"/>
    <mergeCell ref="BB16:BB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BR16:BR17"/>
    <mergeCell ref="BS16:BS17"/>
    <mergeCell ref="BT16:BT17"/>
    <mergeCell ref="BU16:BU17"/>
    <mergeCell ref="BV16:BV17"/>
    <mergeCell ref="BW16:BW17"/>
    <mergeCell ref="BX16:BX17"/>
    <mergeCell ref="BY16:BY17"/>
    <mergeCell ref="BZ16:BZ17"/>
    <mergeCell ref="CA16:CA17"/>
    <mergeCell ref="CB16:CB17"/>
    <mergeCell ref="CC16:CC17"/>
    <mergeCell ref="CD16:CD17"/>
    <mergeCell ref="CE16:CE17"/>
    <mergeCell ref="CF16:CF17"/>
    <mergeCell ref="CG16:CG17"/>
    <mergeCell ref="CH16:CH17"/>
    <mergeCell ref="CI16:CI17"/>
    <mergeCell ref="CJ16:CJ17"/>
    <mergeCell ref="CK16:CK17"/>
    <mergeCell ref="CL16:CL17"/>
    <mergeCell ref="CM16:CM17"/>
    <mergeCell ref="CN16:CN17"/>
    <mergeCell ref="CO16:CO17"/>
    <mergeCell ref="AE20:AE21"/>
    <mergeCell ref="AF20:AF21"/>
    <mergeCell ref="T20:T21"/>
    <mergeCell ref="U20:U21"/>
    <mergeCell ref="V20:V21"/>
    <mergeCell ref="W20:W21"/>
    <mergeCell ref="X20:X21"/>
    <mergeCell ref="Y20:Y21"/>
    <mergeCell ref="Z20:Z21"/>
    <mergeCell ref="AY20:AY21"/>
    <mergeCell ref="AZ20:AZ21"/>
    <mergeCell ref="BA20:BA21"/>
    <mergeCell ref="AM20:AM21"/>
    <mergeCell ref="AN20:AN21"/>
    <mergeCell ref="AO20:AO21"/>
    <mergeCell ref="AP20:AP21"/>
    <mergeCell ref="AQ20:AQ21"/>
    <mergeCell ref="AR20:AR21"/>
    <mergeCell ref="AG20:AG21"/>
    <mergeCell ref="AH20:AH21"/>
    <mergeCell ref="AI20:AI21"/>
    <mergeCell ref="AD20:AD21"/>
    <mergeCell ref="DK20:DK21"/>
    <mergeCell ref="DA20:DA21"/>
    <mergeCell ref="DB20:DB21"/>
    <mergeCell ref="DC20:DC21"/>
    <mergeCell ref="DD20:DD21"/>
    <mergeCell ref="DE20:DE21"/>
    <mergeCell ref="DF20:DF21"/>
    <mergeCell ref="CN20:CN21"/>
    <mergeCell ref="AJ20:AJ21"/>
    <mergeCell ref="AK20:AK21"/>
    <mergeCell ref="AL20:AL21"/>
    <mergeCell ref="AA20:AA21"/>
    <mergeCell ref="AB20:AB21"/>
    <mergeCell ref="AC20:AC21"/>
    <mergeCell ref="BO20:BO21"/>
    <mergeCell ref="BP20:BP21"/>
    <mergeCell ref="BB20:BB21"/>
    <mergeCell ref="BC20:BC21"/>
    <mergeCell ref="BD20:BD21"/>
    <mergeCell ref="AS20:AS21"/>
    <mergeCell ref="AT20:AT21"/>
    <mergeCell ref="AU20:AU21"/>
    <mergeCell ref="AV20:AV21"/>
    <mergeCell ref="AW20:AW21"/>
    <mergeCell ref="AX20:AX21"/>
    <mergeCell ref="BE20:BE21"/>
    <mergeCell ref="BF20:BF21"/>
    <mergeCell ref="BG20:BG21"/>
    <mergeCell ref="BH20:BH21"/>
    <mergeCell ref="BI20:BI21"/>
    <mergeCell ref="BJ20:BJ21"/>
    <mergeCell ref="BQ20:BQ21"/>
    <mergeCell ref="BR20:BR21"/>
    <mergeCell ref="BS20:BS21"/>
    <mergeCell ref="BT20:BT21"/>
    <mergeCell ref="DH20:DH21"/>
    <mergeCell ref="DI20:DI21"/>
    <mergeCell ref="DJ20:DJ21"/>
    <mergeCell ref="BU20:BU21"/>
    <mergeCell ref="BV20:BV21"/>
    <mergeCell ref="BK20:BK21"/>
    <mergeCell ref="BL20:BL21"/>
    <mergeCell ref="BM20:BM21"/>
    <mergeCell ref="CQ20:CQ21"/>
    <mergeCell ref="CR20:CR21"/>
    <mergeCell ref="CS20:CS21"/>
    <mergeCell ref="BW20:BW21"/>
    <mergeCell ref="BX20:BX21"/>
    <mergeCell ref="BY20:BY21"/>
    <mergeCell ref="BZ20:BZ21"/>
    <mergeCell ref="CA20:CA21"/>
    <mergeCell ref="CB20:CB21"/>
    <mergeCell ref="BN20:BN21"/>
    <mergeCell ref="DG20:DG21"/>
    <mergeCell ref="CU20:CU21"/>
    <mergeCell ref="CV20:CV21"/>
    <mergeCell ref="CW20:CW21"/>
    <mergeCell ref="CX20:CX21"/>
    <mergeCell ref="CY20:CY21"/>
    <mergeCell ref="CZ20:CZ21"/>
    <mergeCell ref="CO20:CO21"/>
    <mergeCell ref="CP20:CP21"/>
    <mergeCell ref="CT20:CT21"/>
    <mergeCell ref="A2:E2"/>
    <mergeCell ref="A3:E3"/>
    <mergeCell ref="DA49:DA50"/>
    <mergeCell ref="DF49:DF50"/>
    <mergeCell ref="DG49:DG50"/>
    <mergeCell ref="DH49:DH50"/>
    <mergeCell ref="DI49:DI50"/>
    <mergeCell ref="DJ49:DJ50"/>
    <mergeCell ref="CN49:CN50"/>
    <mergeCell ref="CO49:CO50"/>
    <mergeCell ref="CP49:CP50"/>
    <mergeCell ref="CQ49:CQ50"/>
    <mergeCell ref="CR49:CR50"/>
    <mergeCell ref="CS49:CS50"/>
    <mergeCell ref="CT49:CT50"/>
    <mergeCell ref="CU49:CU50"/>
    <mergeCell ref="CV49:CV50"/>
    <mergeCell ref="CW49:CW50"/>
    <mergeCell ref="CC20:CC21"/>
    <mergeCell ref="CD20:CD21"/>
    <mergeCell ref="CE20:CE21"/>
    <mergeCell ref="CF20:CF21"/>
    <mergeCell ref="CG20:CG21"/>
    <mergeCell ref="CH20:CH21"/>
    <mergeCell ref="CI20:CI21"/>
    <mergeCell ref="CJ20:CJ21"/>
    <mergeCell ref="CK20:CK21"/>
    <mergeCell ref="CL20:CL21"/>
    <mergeCell ref="CM20:CM21"/>
    <mergeCell ref="CI25:CI26"/>
    <mergeCell ref="CJ25:CJ26"/>
    <mergeCell ref="CK25:CK26"/>
    <mergeCell ref="P63:P64"/>
    <mergeCell ref="Q63:Q64"/>
    <mergeCell ref="R63:R64"/>
    <mergeCell ref="S63:S64"/>
    <mergeCell ref="T63:T64"/>
    <mergeCell ref="U63:U64"/>
    <mergeCell ref="V63:V64"/>
    <mergeCell ref="W63:W64"/>
    <mergeCell ref="X63:X64"/>
    <mergeCell ref="Y63:Y64"/>
    <mergeCell ref="Z63:Z64"/>
    <mergeCell ref="AA63:AA64"/>
    <mergeCell ref="AB63:AB64"/>
    <mergeCell ref="AC63:AC64"/>
    <mergeCell ref="AD63:AD64"/>
    <mergeCell ref="AE63:AE64"/>
    <mergeCell ref="AF63:AF64"/>
    <mergeCell ref="AG63:AG64"/>
    <mergeCell ref="AH63:AH64"/>
    <mergeCell ref="AI63:AI64"/>
    <mergeCell ref="AJ63:AJ64"/>
    <mergeCell ref="AK63:AK64"/>
    <mergeCell ref="AL63:AL64"/>
    <mergeCell ref="AM63:AM64"/>
    <mergeCell ref="AN63:AN64"/>
    <mergeCell ref="AO63:AO64"/>
    <mergeCell ref="AP63:AP64"/>
    <mergeCell ref="AQ63:AQ64"/>
    <mergeCell ref="AR63:AR64"/>
    <mergeCell ref="AS63:AS64"/>
    <mergeCell ref="AT63:AT64"/>
    <mergeCell ref="AU63:AU64"/>
    <mergeCell ref="AV63:AV64"/>
    <mergeCell ref="AW63:AW64"/>
    <mergeCell ref="AX63:AX64"/>
    <mergeCell ref="AY63:AY64"/>
    <mergeCell ref="AZ63:AZ64"/>
    <mergeCell ref="BA63:BA64"/>
    <mergeCell ref="BB63:BB64"/>
    <mergeCell ref="BC63:BC64"/>
    <mergeCell ref="BD63:BD64"/>
    <mergeCell ref="BE63:BE64"/>
    <mergeCell ref="BF63:BF64"/>
    <mergeCell ref="BG63:BG64"/>
    <mergeCell ref="BH63:BH64"/>
    <mergeCell ref="BI63:BI64"/>
    <mergeCell ref="BJ63:BJ64"/>
    <mergeCell ref="BK63:BK64"/>
    <mergeCell ref="BL63:BL64"/>
    <mergeCell ref="BM63:BM64"/>
    <mergeCell ref="BN63:BN64"/>
    <mergeCell ref="BO63:BO64"/>
    <mergeCell ref="BP63:BP64"/>
    <mergeCell ref="BQ63:BQ64"/>
    <mergeCell ref="BR63:BR64"/>
    <mergeCell ref="BS63:BS64"/>
    <mergeCell ref="BT63:BT64"/>
    <mergeCell ref="BU63:BU64"/>
    <mergeCell ref="BV63:BV64"/>
    <mergeCell ref="BW63:BW64"/>
    <mergeCell ref="BX63:BX64"/>
    <mergeCell ref="BY63:BY64"/>
    <mergeCell ref="BZ63:BZ64"/>
    <mergeCell ref="CA63:CA64"/>
    <mergeCell ref="CB63:CB64"/>
    <mergeCell ref="CC63:CC64"/>
    <mergeCell ref="CD63:CD64"/>
    <mergeCell ref="CE63:CE64"/>
    <mergeCell ref="CF63:CF64"/>
    <mergeCell ref="CG63:CG64"/>
    <mergeCell ref="CH63:CH64"/>
    <mergeCell ref="CI63:CI64"/>
    <mergeCell ref="CJ63:CJ64"/>
    <mergeCell ref="CK63:CK64"/>
    <mergeCell ref="CL63:CL64"/>
    <mergeCell ref="CM63:CM64"/>
    <mergeCell ref="CN63:CN64"/>
    <mergeCell ref="CO63:CO64"/>
    <mergeCell ref="CP63:CP64"/>
    <mergeCell ref="CQ63:CQ64"/>
    <mergeCell ref="CR63:CR64"/>
    <mergeCell ref="CS63:CS64"/>
    <mergeCell ref="CT63:CT64"/>
    <mergeCell ref="CU63:CU64"/>
    <mergeCell ref="CV63:CV64"/>
    <mergeCell ref="CW63:CW64"/>
    <mergeCell ref="CX63:CX64"/>
    <mergeCell ref="CY63:CY64"/>
    <mergeCell ref="CZ63:CZ64"/>
    <mergeCell ref="DA63:DA64"/>
    <mergeCell ref="DB63:DB64"/>
    <mergeCell ref="DC63:DC64"/>
    <mergeCell ref="DD63:DD64"/>
    <mergeCell ref="DE63:DE64"/>
    <mergeCell ref="DF63:DF64"/>
    <mergeCell ref="DG63:DG64"/>
    <mergeCell ref="DH63:DH64"/>
    <mergeCell ref="DI63:DI64"/>
    <mergeCell ref="DJ63:DJ64"/>
    <mergeCell ref="DK63:DK64"/>
    <mergeCell ref="DL70:DL71"/>
    <mergeCell ref="DM70:DM71"/>
    <mergeCell ref="DN70:DN71"/>
    <mergeCell ref="DO70:DO71"/>
    <mergeCell ref="DP70:DP71"/>
    <mergeCell ref="DQ70:DQ71"/>
    <mergeCell ref="DR70:DR71"/>
    <mergeCell ref="DS70:DS71"/>
    <mergeCell ref="DT70:DT71"/>
    <mergeCell ref="DU70:DU71"/>
    <mergeCell ref="DV70:DV71"/>
    <mergeCell ref="DW70:DW71"/>
    <mergeCell ref="DX70:DX71"/>
    <mergeCell ref="DY70:DY71"/>
    <mergeCell ref="DZ70:DZ71"/>
    <mergeCell ref="EA70:EA71"/>
    <mergeCell ref="EB70:EB71"/>
    <mergeCell ref="EC70:EC71"/>
    <mergeCell ref="ED70:ED71"/>
    <mergeCell ref="EE70:EE71"/>
    <mergeCell ref="EF70:EF71"/>
    <mergeCell ref="EG70:EG71"/>
    <mergeCell ref="EH70:EH71"/>
    <mergeCell ref="EI70:EI71"/>
    <mergeCell ref="EJ70:EJ71"/>
    <mergeCell ref="EK70:EK71"/>
    <mergeCell ref="EL70:EL71"/>
    <mergeCell ref="EM70:EM71"/>
    <mergeCell ref="EN70:EN71"/>
    <mergeCell ref="EO70:EO71"/>
    <mergeCell ref="EP70:EP71"/>
    <mergeCell ref="EQ70:EQ71"/>
    <mergeCell ref="ER70:ER71"/>
    <mergeCell ref="ES70:ES71"/>
    <mergeCell ref="ET70:ET71"/>
    <mergeCell ref="EU70:EU71"/>
    <mergeCell ref="EV70:EV71"/>
    <mergeCell ref="EW70:EW71"/>
    <mergeCell ref="EX70:EX71"/>
    <mergeCell ref="EY70:EY71"/>
    <mergeCell ref="EZ70:EZ71"/>
    <mergeCell ref="FA70:FA71"/>
    <mergeCell ref="FB70:FB71"/>
    <mergeCell ref="FC70:FC71"/>
    <mergeCell ref="FD70:FD71"/>
    <mergeCell ref="FE70:FE71"/>
    <mergeCell ref="FF70:FF71"/>
    <mergeCell ref="FG70:FG71"/>
    <mergeCell ref="FH70:FH71"/>
    <mergeCell ref="FI70:FI71"/>
    <mergeCell ref="FJ70:FJ71"/>
    <mergeCell ref="FK70:FK71"/>
    <mergeCell ref="FL70:FL71"/>
    <mergeCell ref="FM70:FM71"/>
    <mergeCell ref="FN70:FN71"/>
    <mergeCell ref="FO70:FO71"/>
    <mergeCell ref="FP70:FP71"/>
    <mergeCell ref="FQ70:FQ71"/>
    <mergeCell ref="FR70:FR71"/>
    <mergeCell ref="FS70:FS71"/>
    <mergeCell ref="FT70:FT71"/>
    <mergeCell ref="FU70:FU71"/>
    <mergeCell ref="FV70:FV71"/>
    <mergeCell ref="FW70:FW71"/>
    <mergeCell ref="FX70:FX71"/>
    <mergeCell ref="FY70:FY71"/>
    <mergeCell ref="FZ70:FZ71"/>
    <mergeCell ref="GA70:GA71"/>
    <mergeCell ref="GB70:GB71"/>
    <mergeCell ref="GC70:GC71"/>
    <mergeCell ref="HK70:HK71"/>
    <mergeCell ref="GD70:GD71"/>
    <mergeCell ref="GE70:GE71"/>
    <mergeCell ref="GF70:GF71"/>
    <mergeCell ref="GG70:GG71"/>
    <mergeCell ref="GH70:GH71"/>
    <mergeCell ref="GI70:GI71"/>
    <mergeCell ref="GJ70:GJ71"/>
    <mergeCell ref="GK70:GK71"/>
    <mergeCell ref="GL70:GL71"/>
    <mergeCell ref="GM70:GM71"/>
    <mergeCell ref="GN70:GN71"/>
    <mergeCell ref="GO70:GO71"/>
    <mergeCell ref="GP70:GP71"/>
    <mergeCell ref="GQ70:GQ71"/>
    <mergeCell ref="GR70:GR71"/>
    <mergeCell ref="GS70:GS71"/>
    <mergeCell ref="GT70:GT71"/>
    <mergeCell ref="HL70:HL71"/>
    <mergeCell ref="HM70:HM71"/>
    <mergeCell ref="HN70:HN71"/>
    <mergeCell ref="HO70:HO71"/>
    <mergeCell ref="HP70:HP71"/>
    <mergeCell ref="HQ70:HQ71"/>
    <mergeCell ref="HR70:HR71"/>
    <mergeCell ref="HS70:HS71"/>
    <mergeCell ref="HT70:HT71"/>
    <mergeCell ref="HU70:HU71"/>
    <mergeCell ref="HV70:HV71"/>
    <mergeCell ref="HW70:HW71"/>
    <mergeCell ref="HX70:HX71"/>
    <mergeCell ref="HY70:HY71"/>
    <mergeCell ref="HZ70:HZ71"/>
    <mergeCell ref="IA70:IA71"/>
    <mergeCell ref="GU70:GU71"/>
    <mergeCell ref="GV70:GV71"/>
    <mergeCell ref="GW70:GW71"/>
    <mergeCell ref="GX70:GX71"/>
    <mergeCell ref="GY70:GY71"/>
    <mergeCell ref="GZ70:GZ71"/>
    <mergeCell ref="HA70:HA71"/>
    <mergeCell ref="HB70:HB71"/>
    <mergeCell ref="HC70:HC71"/>
    <mergeCell ref="HD70:HD71"/>
    <mergeCell ref="HE70:HE71"/>
    <mergeCell ref="HF70:HF71"/>
    <mergeCell ref="HG70:HG71"/>
    <mergeCell ref="HH70:HH71"/>
    <mergeCell ref="HI70:HI71"/>
    <mergeCell ref="HJ70:HJ71"/>
  </mergeCells>
  <conditionalFormatting sqref="A1:K1">
    <cfRule type="expression" dxfId="97" priority="7">
      <formula>$A$1="Paramedic"</formula>
    </cfRule>
    <cfRule type="expression" dxfId="96" priority="8">
      <formula>$A$1="AEMT"</formula>
    </cfRule>
  </conditionalFormatting>
  <conditionalFormatting sqref="H10:H13 H18:H23 H28:H30 H35:H38 H43:H48 H53:H57 H59:H61 H67:H69 H71:H74 H80:H82 H84:H88 H93:H96">
    <cfRule type="expression" dxfId="95" priority="27">
      <formula>H10&lt;0.795</formula>
    </cfRule>
    <cfRule type="expression" dxfId="94" priority="29">
      <formula>H10&lt;0.79</formula>
    </cfRule>
  </conditionalFormatting>
  <conditionalFormatting sqref="H14">
    <cfRule type="expression" dxfId="93" priority="25">
      <formula>H14&lt;=0.79</formula>
    </cfRule>
  </conditionalFormatting>
  <conditionalFormatting sqref="H24">
    <cfRule type="expression" dxfId="92" priority="24">
      <formula>H24&lt;=0.79</formula>
    </cfRule>
  </conditionalFormatting>
  <conditionalFormatting sqref="H31">
    <cfRule type="expression" dxfId="91" priority="23">
      <formula>H31&lt;=0.79</formula>
    </cfRule>
  </conditionalFormatting>
  <conditionalFormatting sqref="H39">
    <cfRule type="expression" dxfId="90" priority="22">
      <formula>H39&lt;=0.79</formula>
    </cfRule>
  </conditionalFormatting>
  <conditionalFormatting sqref="H49">
    <cfRule type="expression" dxfId="89" priority="21">
      <formula>H49&lt;=0.79</formula>
    </cfRule>
  </conditionalFormatting>
  <conditionalFormatting sqref="H62">
    <cfRule type="expression" dxfId="88" priority="20">
      <formula>H62&lt;=0.79</formula>
    </cfRule>
  </conditionalFormatting>
  <conditionalFormatting sqref="H75">
    <cfRule type="expression" dxfId="87" priority="19">
      <formula>H75&lt;=0.79</formula>
    </cfRule>
  </conditionalFormatting>
  <conditionalFormatting sqref="H89">
    <cfRule type="expression" dxfId="86" priority="18">
      <formula>H89&lt;=0.79</formula>
    </cfRule>
  </conditionalFormatting>
  <conditionalFormatting sqref="H97">
    <cfRule type="expression" dxfId="85" priority="17">
      <formula>H97&lt;=0.79</formula>
    </cfRule>
  </conditionalFormatting>
  <conditionalFormatting sqref="H105:I105">
    <cfRule type="cellIs" dxfId="84" priority="31" operator="lessThan">
      <formula>0.8</formula>
    </cfRule>
  </conditionalFormatting>
  <conditionalFormatting sqref="P34:P37">
    <cfRule type="cellIs" dxfId="83" priority="3187" stopIfTrue="1" operator="equal">
      <formula>0</formula>
    </cfRule>
    <cfRule type="cellIs" dxfId="82" priority="3186" stopIfTrue="1" operator="equal">
      <formula>1</formula>
    </cfRule>
  </conditionalFormatting>
  <conditionalFormatting sqref="P43:P44">
    <cfRule type="cellIs" dxfId="81" priority="3203" stopIfTrue="1" operator="equal">
      <formula>0</formula>
    </cfRule>
    <cfRule type="cellIs" dxfId="80" priority="3202" stopIfTrue="1" operator="equal">
      <formula>1</formula>
    </cfRule>
  </conditionalFormatting>
  <conditionalFormatting sqref="P47:P49 P51:P52">
    <cfRule type="cellIs" dxfId="79" priority="3199" stopIfTrue="1" operator="equal">
      <formula>0</formula>
    </cfRule>
    <cfRule type="cellIs" dxfId="78" priority="3198" stopIfTrue="1" operator="equal">
      <formula>1</formula>
    </cfRule>
  </conditionalFormatting>
  <conditionalFormatting sqref="P56:P58">
    <cfRule type="cellIs" dxfId="77" priority="3194" stopIfTrue="1" operator="equal">
      <formula>1</formula>
    </cfRule>
    <cfRule type="cellIs" dxfId="76" priority="3195" stopIfTrue="1" operator="equal">
      <formula>0</formula>
    </cfRule>
  </conditionalFormatting>
  <conditionalFormatting sqref="P60:P61 Q61:BO61 P62:BQ62">
    <cfRule type="cellIs" dxfId="75" priority="3193" stopIfTrue="1" operator="equal">
      <formula>0</formula>
    </cfRule>
    <cfRule type="cellIs" dxfId="74" priority="3192" stopIfTrue="1" operator="equal">
      <formula>1</formula>
    </cfRule>
  </conditionalFormatting>
  <conditionalFormatting sqref="P72:T72 P73:DK74 P75:CX75 CZ75:DK75">
    <cfRule type="cellIs" dxfId="73" priority="3224" stopIfTrue="1" operator="equal">
      <formula>0</formula>
    </cfRule>
    <cfRule type="cellIs" dxfId="72" priority="3223" stopIfTrue="1" operator="equal">
      <formula>3</formula>
    </cfRule>
    <cfRule type="cellIs" dxfId="71" priority="3222" stopIfTrue="1" operator="equal">
      <formula>1</formula>
    </cfRule>
  </conditionalFormatting>
  <conditionalFormatting sqref="P65:DJ65 P67:CW67 CY67:DJ67">
    <cfRule type="cellIs" dxfId="70" priority="3181" stopIfTrue="1" operator="equal">
      <formula>0</formula>
    </cfRule>
    <cfRule type="cellIs" dxfId="69" priority="3180" stopIfTrue="1" operator="equal">
      <formula>3</formula>
    </cfRule>
    <cfRule type="cellIs" dxfId="68" priority="3179" stopIfTrue="1" operator="equal">
      <formula>1</formula>
    </cfRule>
  </conditionalFormatting>
  <conditionalFormatting sqref="P4:DK62">
    <cfRule type="cellIs" dxfId="67" priority="3219" stopIfTrue="1" operator="equal">
      <formula>"N"</formula>
    </cfRule>
    <cfRule type="cellIs" dxfId="66" priority="3174" stopIfTrue="1" operator="equal">
      <formula>"Y"</formula>
    </cfRule>
    <cfRule type="cellIs" dxfId="65" priority="28" stopIfTrue="1" operator="equal">
      <formula>"NA"</formula>
    </cfRule>
  </conditionalFormatting>
  <conditionalFormatting sqref="P63:DK63">
    <cfRule type="cellIs" dxfId="64" priority="13" stopIfTrue="1" operator="equal">
      <formula>"NS"</formula>
    </cfRule>
    <cfRule type="cellIs" dxfId="63" priority="14" stopIfTrue="1" operator="equal">
      <formula>0</formula>
    </cfRule>
  </conditionalFormatting>
  <conditionalFormatting sqref="P76:DK77">
    <cfRule type="cellIs" dxfId="62" priority="3215" stopIfTrue="1" operator="equal">
      <formula>3</formula>
    </cfRule>
    <cfRule type="cellIs" dxfId="61" priority="3214" stopIfTrue="1" operator="equal">
      <formula>1</formula>
    </cfRule>
    <cfRule type="cellIs" dxfId="60" priority="3216" stopIfTrue="1" operator="equal">
      <formula>0</formula>
    </cfRule>
  </conditionalFormatting>
  <conditionalFormatting sqref="Q4:Q16 Q18:Q23 Q29:Q30 Q38:Q40 Q45:Q46 Q53:Q55">
    <cfRule type="cellIs" dxfId="59" priority="3175" stopIfTrue="1" operator="equal">
      <formula>"N"</formula>
    </cfRule>
  </conditionalFormatting>
  <conditionalFormatting sqref="Q24:Q25 Q27:Q28">
    <cfRule type="cellIs" dxfId="58" priority="3172" stopIfTrue="1" operator="equal">
      <formula>1</formula>
    </cfRule>
    <cfRule type="cellIs" dxfId="57" priority="3173" stopIfTrue="1" operator="equal">
      <formula>0</formula>
    </cfRule>
  </conditionalFormatting>
  <conditionalFormatting sqref="Q34:Q37">
    <cfRule type="cellIs" dxfId="56" priority="3152" stopIfTrue="1" operator="equal">
      <formula>1</formula>
    </cfRule>
    <cfRule type="cellIs" dxfId="55" priority="3153" stopIfTrue="1" operator="equal">
      <formula>0</formula>
    </cfRule>
  </conditionalFormatting>
  <conditionalFormatting sqref="Q43:Q44">
    <cfRule type="cellIs" dxfId="54" priority="3168" stopIfTrue="1" operator="equal">
      <formula>1</formula>
    </cfRule>
    <cfRule type="cellIs" dxfId="53" priority="3169" stopIfTrue="1" operator="equal">
      <formula>0</formula>
    </cfRule>
  </conditionalFormatting>
  <conditionalFormatting sqref="Q47:Q52">
    <cfRule type="cellIs" dxfId="52" priority="3165" stopIfTrue="1" operator="equal">
      <formula>0</formula>
    </cfRule>
    <cfRule type="cellIs" dxfId="51" priority="3164" stopIfTrue="1" operator="equal">
      <formula>1</formula>
    </cfRule>
  </conditionalFormatting>
  <conditionalFormatting sqref="Q56:Q58">
    <cfRule type="cellIs" dxfId="50" priority="3160" stopIfTrue="1" operator="equal">
      <formula>1</formula>
    </cfRule>
    <cfRule type="cellIs" dxfId="49" priority="3161" stopIfTrue="1" operator="equal">
      <formula>0</formula>
    </cfRule>
  </conditionalFormatting>
  <conditionalFormatting sqref="Q60:DK62">
    <cfRule type="cellIs" dxfId="48" priority="39" stopIfTrue="1" operator="equal">
      <formula>0</formula>
    </cfRule>
    <cfRule type="cellIs" dxfId="47" priority="38" stopIfTrue="1" operator="equal">
      <formula>1</formula>
    </cfRule>
  </conditionalFormatting>
  <conditionalFormatting sqref="R18:BC23 Q31:Q32 R41:BB41">
    <cfRule type="cellIs" dxfId="46" priority="3171" stopIfTrue="1" operator="equal">
      <formula>0</formula>
    </cfRule>
  </conditionalFormatting>
  <conditionalFormatting sqref="R18:BC25 R34:BB41 Q31:Q32">
    <cfRule type="cellIs" dxfId="45" priority="3170" stopIfTrue="1" operator="equal">
      <formula>1</formula>
    </cfRule>
  </conditionalFormatting>
  <conditionalFormatting sqref="R43:BD58">
    <cfRule type="cellIs" dxfId="44" priority="2224" stopIfTrue="1" operator="equal">
      <formula>1</formula>
    </cfRule>
    <cfRule type="cellIs" dxfId="43" priority="2225" stopIfTrue="1" operator="equal">
      <formula>0</formula>
    </cfRule>
  </conditionalFormatting>
  <conditionalFormatting sqref="R4:DK16 P24:P25 P27:P28">
    <cfRule type="cellIs" dxfId="42" priority="3206" stopIfTrue="1" operator="equal">
      <formula>1</formula>
    </cfRule>
    <cfRule type="cellIs" dxfId="41" priority="3207" stopIfTrue="1" operator="equal">
      <formula>0</formula>
    </cfRule>
  </conditionalFormatting>
  <conditionalFormatting sqref="R24:DK25">
    <cfRule type="cellIs" dxfId="40" priority="53" stopIfTrue="1" operator="equal">
      <formula>0</formula>
    </cfRule>
  </conditionalFormatting>
  <conditionalFormatting sqref="R27:DK32">
    <cfRule type="cellIs" dxfId="39" priority="51" stopIfTrue="1" operator="equal">
      <formula>0</formula>
    </cfRule>
    <cfRule type="cellIs" dxfId="38" priority="50" stopIfTrue="1" operator="equal">
      <formula>1</formula>
    </cfRule>
  </conditionalFormatting>
  <conditionalFormatting sqref="R34:DK40">
    <cfRule type="cellIs" dxfId="37" priority="33" stopIfTrue="1" operator="equal">
      <formula>0</formula>
    </cfRule>
  </conditionalFormatting>
  <conditionalFormatting sqref="U68:DJ69">
    <cfRule type="cellIs" dxfId="36" priority="3177" stopIfTrue="1" operator="equal">
      <formula>3</formula>
    </cfRule>
    <cfRule type="cellIs" dxfId="35" priority="3178" stopIfTrue="1" operator="equal">
      <formula>0</formula>
    </cfRule>
    <cfRule type="cellIs" dxfId="34" priority="3176" stopIfTrue="1" operator="equal">
      <formula>1</formula>
    </cfRule>
  </conditionalFormatting>
  <conditionalFormatting sqref="BC34:DK40">
    <cfRule type="cellIs" dxfId="33" priority="32" stopIfTrue="1" operator="equal">
      <formula>1</formula>
    </cfRule>
  </conditionalFormatting>
  <conditionalFormatting sqref="BD18:DK23 P31:P32 P41:Q41 BC41:DK41">
    <cfRule type="cellIs" dxfId="32" priority="3204" stopIfTrue="1" operator="equal">
      <formula>1</formula>
    </cfRule>
    <cfRule type="cellIs" dxfId="31" priority="3205" stopIfTrue="1" operator="equal">
      <formula>0</formula>
    </cfRule>
  </conditionalFormatting>
  <conditionalFormatting sqref="BD24:DK25">
    <cfRule type="cellIs" dxfId="30" priority="52" stopIfTrue="1" operator="equal">
      <formula>1</formula>
    </cfRule>
  </conditionalFormatting>
  <conditionalFormatting sqref="BE43:DK49">
    <cfRule type="cellIs" dxfId="29" priority="45" stopIfTrue="1" operator="equal">
      <formula>0</formula>
    </cfRule>
    <cfRule type="cellIs" dxfId="28" priority="44" stopIfTrue="1" operator="equal">
      <formula>1</formula>
    </cfRule>
  </conditionalFormatting>
  <conditionalFormatting sqref="BE51:DK58">
    <cfRule type="cellIs" dxfId="27" priority="41" stopIfTrue="1" operator="equal">
      <formula>0</formula>
    </cfRule>
    <cfRule type="cellIs" dxfId="26" priority="40" stopIfTrue="1" operator="equal">
      <formula>1</formula>
    </cfRule>
  </conditionalFormatting>
  <conditionalFormatting sqref="DL66:IA66">
    <cfRule type="cellIs" dxfId="25" priority="1" stopIfTrue="1" operator="equal">
      <formula>"NS"</formula>
    </cfRule>
    <cfRule type="cellIs" dxfId="24" priority="2" stopIfTrue="1" operator="equal">
      <formula>0</formula>
    </cfRule>
  </conditionalFormatting>
  <conditionalFormatting sqref="DL70:IA70">
    <cfRule type="cellIs" dxfId="23" priority="10" stopIfTrue="1" operator="equal">
      <formula>0</formula>
    </cfRule>
    <cfRule type="cellIs" dxfId="22" priority="9" stopIfTrue="1" operator="equal">
      <formula>"NS"</formula>
    </cfRule>
  </conditionalFormatting>
  <dataValidations count="1">
    <dataValidation type="list" allowBlank="1" showInputMessage="1" showErrorMessage="1" sqref="DL70:IA71 P63:DK64 DL66:IA66" xr:uid="{00000000-0002-0000-0200-000000000000}">
      <formula1>"NS, M, S"</formula1>
    </dataValidation>
  </dataValidations>
  <pageMargins left="0.25" right="0.25" top="0.75" bottom="0.75" header="0.3" footer="0.3"/>
  <pageSetup scale="75" orientation="portrait" horizontalDpi="300" verticalDpi="300" r:id="rId1"/>
  <headerFooter alignWithMargins="0">
    <oddFooter>&amp;LProgram Resource Survey - Program Personnel&amp;C&amp;P&amp;R© 2017 - CoAEMSP</oddFooter>
  </headerFooter>
  <rowBreaks count="2" manualBreakCount="2">
    <brk id="39" max="10" man="1"/>
    <brk id="77"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N52"/>
  <sheetViews>
    <sheetView showGridLines="0" tabSelected="1" zoomScale="70" zoomScaleNormal="70" workbookViewId="0">
      <selection activeCell="C15" sqref="C15:H16"/>
    </sheetView>
  </sheetViews>
  <sheetFormatPr defaultColWidth="9.1328125" defaultRowHeight="12.75" x14ac:dyDescent="0.35"/>
  <cols>
    <col min="1" max="1" width="4.3984375" style="147" customWidth="1"/>
    <col min="2" max="2" width="3.3984375" style="147" customWidth="1"/>
    <col min="3" max="3" width="31" style="147" customWidth="1"/>
    <col min="4" max="4" width="33.73046875" style="147" customWidth="1"/>
    <col min="5" max="5" width="20" style="147" customWidth="1"/>
    <col min="6" max="6" width="21.1328125" style="147" customWidth="1"/>
    <col min="7" max="8" width="36.73046875" style="147" customWidth="1"/>
    <col min="9" max="16384" width="9.1328125" style="147"/>
  </cols>
  <sheetData>
    <row r="1" spans="1:10" ht="116.25" customHeight="1" x14ac:dyDescent="0.35">
      <c r="A1" s="165" t="s">
        <v>204</v>
      </c>
      <c r="B1" s="166"/>
      <c r="C1" s="166"/>
      <c r="D1" s="419" t="s">
        <v>210</v>
      </c>
      <c r="E1" s="420"/>
      <c r="F1" s="420"/>
      <c r="G1" s="420"/>
      <c r="H1" s="146" t="s">
        <v>272</v>
      </c>
    </row>
    <row r="2" spans="1:10" ht="35.25" customHeight="1" x14ac:dyDescent="0.6">
      <c r="A2" s="148"/>
      <c r="B2" s="148"/>
      <c r="C2" s="154" t="s">
        <v>221</v>
      </c>
      <c r="D2" s="421" t="str">
        <f>IF(OR(Instructions!E8="AEMT",Instructions!E8="Paramedic"),Instructions!E8,"Select on Instructions Tab")</f>
        <v>Paramedic</v>
      </c>
      <c r="E2" s="421"/>
      <c r="F2" s="218"/>
      <c r="G2" s="218"/>
      <c r="H2" s="148"/>
    </row>
    <row r="3" spans="1:10" ht="35.25" customHeight="1" x14ac:dyDescent="0.6">
      <c r="A3" s="148"/>
      <c r="B3" s="148"/>
      <c r="C3" s="153" t="s">
        <v>196</v>
      </c>
      <c r="D3" s="322">
        <f>IF(Instructions!E10="","Insert Program # on Instructions Tab",Instructions!E10)</f>
        <v>600000</v>
      </c>
      <c r="E3" s="149" t="s">
        <v>174</v>
      </c>
      <c r="F3" s="218"/>
      <c r="G3" s="218"/>
      <c r="H3" s="148"/>
    </row>
    <row r="4" spans="1:10" ht="19.5" customHeight="1" x14ac:dyDescent="0.35">
      <c r="B4" s="415" t="s">
        <v>177</v>
      </c>
      <c r="C4" s="415"/>
      <c r="D4" s="416" t="str">
        <f>IF(Instructions!E12="","Insert Program Name on Instructions Tab",Instructions!E12)</f>
        <v>Accordance Community College</v>
      </c>
      <c r="E4" s="416"/>
      <c r="F4" s="416"/>
      <c r="G4" s="416"/>
      <c r="H4" s="417">
        <v>2025</v>
      </c>
      <c r="I4" s="418" t="s">
        <v>178</v>
      </c>
      <c r="J4" s="418"/>
    </row>
    <row r="5" spans="1:10" ht="12.75" customHeight="1" x14ac:dyDescent="0.35">
      <c r="B5" s="415"/>
      <c r="C5" s="415"/>
      <c r="D5" s="416"/>
      <c r="E5" s="416"/>
      <c r="F5" s="416"/>
      <c r="G5" s="416"/>
      <c r="H5" s="417"/>
      <c r="I5" s="418"/>
      <c r="J5" s="418"/>
    </row>
    <row r="6" spans="1:10" ht="47.25" customHeight="1" x14ac:dyDescent="0.6">
      <c r="B6" s="156"/>
      <c r="C6" s="162" t="s">
        <v>197</v>
      </c>
      <c r="D6" s="318" t="s">
        <v>282</v>
      </c>
      <c r="E6" s="158"/>
      <c r="F6" s="158"/>
      <c r="G6" s="158"/>
      <c r="H6" s="159"/>
      <c r="I6" s="155"/>
      <c r="J6" s="155"/>
    </row>
    <row r="7" spans="1:10" ht="44.25" customHeight="1" x14ac:dyDescent="0.6">
      <c r="A7" s="148"/>
      <c r="B7" s="148"/>
      <c r="C7" s="154" t="s">
        <v>199</v>
      </c>
      <c r="D7" s="319">
        <v>45672</v>
      </c>
      <c r="E7" s="149" t="s">
        <v>195</v>
      </c>
      <c r="F7" s="148"/>
    </row>
    <row r="8" spans="1:10" ht="23.45" customHeight="1" x14ac:dyDescent="0.6">
      <c r="A8" s="148"/>
      <c r="B8" s="163"/>
      <c r="C8" s="163"/>
      <c r="D8" s="163"/>
      <c r="E8" s="163"/>
      <c r="F8" s="163"/>
    </row>
    <row r="9" spans="1:10" ht="22.5" customHeight="1" x14ac:dyDescent="0.6">
      <c r="A9" s="148"/>
      <c r="B9" s="163"/>
      <c r="C9" s="163"/>
      <c r="D9" s="163"/>
      <c r="E9" s="163"/>
      <c r="F9" s="163"/>
    </row>
    <row r="10" spans="1:10" ht="21.95" customHeight="1" x14ac:dyDescent="0.6">
      <c r="A10" s="148"/>
      <c r="B10" s="163"/>
      <c r="C10" s="163"/>
      <c r="D10" s="163"/>
      <c r="E10" s="163"/>
      <c r="F10" s="163"/>
      <c r="G10" s="164"/>
      <c r="H10" s="163"/>
    </row>
    <row r="11" spans="1:10" ht="59.45" customHeight="1" x14ac:dyDescent="0.35">
      <c r="B11" s="163"/>
      <c r="C11" s="164" t="s">
        <v>201</v>
      </c>
      <c r="D11" s="320">
        <v>26</v>
      </c>
      <c r="E11" s="163"/>
      <c r="F11" s="163"/>
      <c r="G11" s="164" t="s">
        <v>273</v>
      </c>
      <c r="H11" s="320">
        <v>12</v>
      </c>
      <c r="J11" s="326">
        <f>IF(OR($D$11="",$H$11=""),"",H11/D11)</f>
        <v>0.46153846153846156</v>
      </c>
    </row>
    <row r="12" spans="1:10" ht="59.45" customHeight="1" x14ac:dyDescent="0.35">
      <c r="B12" s="163"/>
      <c r="C12" s="164" t="s">
        <v>200</v>
      </c>
      <c r="D12" s="320">
        <v>7</v>
      </c>
      <c r="E12" s="163"/>
      <c r="F12" s="163"/>
      <c r="G12" s="164" t="s">
        <v>202</v>
      </c>
      <c r="H12" s="320">
        <v>3</v>
      </c>
    </row>
    <row r="13" spans="1:10" ht="59.45" customHeight="1" x14ac:dyDescent="0.35">
      <c r="B13" s="163"/>
      <c r="C13" s="164" t="s">
        <v>277</v>
      </c>
      <c r="D13" s="320">
        <v>14</v>
      </c>
      <c r="E13" s="163"/>
      <c r="F13" s="163"/>
      <c r="G13" s="164" t="s">
        <v>278</v>
      </c>
      <c r="H13" s="320">
        <v>5</v>
      </c>
    </row>
    <row r="14" spans="1:10" ht="72" customHeight="1" x14ac:dyDescent="0.4">
      <c r="B14" s="163"/>
      <c r="C14" s="325" t="str">
        <f>IF($J$11&lt;0.5,"Explain why student survey responses collected were less than 50% in the box below:","")</f>
        <v>Explain why student survey responses collected were less than 50% in the box below:</v>
      </c>
      <c r="E14" s="163"/>
      <c r="F14" s="163"/>
    </row>
    <row r="15" spans="1:10" ht="156.94999999999999" customHeight="1" x14ac:dyDescent="0.35">
      <c r="B15" s="163"/>
      <c r="C15" s="429"/>
      <c r="D15" s="429"/>
      <c r="E15" s="429"/>
      <c r="F15" s="429"/>
      <c r="G15" s="429"/>
      <c r="H15" s="429"/>
    </row>
    <row r="16" spans="1:10" ht="133.5" customHeight="1" x14ac:dyDescent="0.35">
      <c r="B16" s="163"/>
      <c r="C16" s="429"/>
      <c r="D16" s="429"/>
      <c r="E16" s="429"/>
      <c r="F16" s="429"/>
      <c r="G16" s="429"/>
      <c r="H16" s="429"/>
    </row>
    <row r="17" spans="2:14" ht="59.45" customHeight="1" x14ac:dyDescent="0.35">
      <c r="B17" s="163"/>
      <c r="E17" s="163"/>
      <c r="F17" s="163"/>
    </row>
    <row r="19" spans="2:14" ht="23.25" customHeight="1" x14ac:dyDescent="0.35">
      <c r="B19" s="432" t="s">
        <v>183</v>
      </c>
      <c r="C19" s="432"/>
      <c r="D19" s="432"/>
      <c r="E19" s="432"/>
      <c r="F19" s="432"/>
      <c r="G19" s="433"/>
      <c r="H19" s="323" t="s">
        <v>184</v>
      </c>
    </row>
    <row r="20" spans="2:14" ht="20.25" customHeight="1" x14ac:dyDescent="0.4">
      <c r="B20" s="434"/>
      <c r="C20" s="434"/>
      <c r="D20" s="434"/>
      <c r="E20" s="434"/>
      <c r="F20" s="434"/>
      <c r="G20" s="434"/>
      <c r="H20" s="150" t="s">
        <v>279</v>
      </c>
    </row>
    <row r="21" spans="2:14" ht="23.25" customHeight="1" x14ac:dyDescent="0.35">
      <c r="B21" s="193" t="s">
        <v>156</v>
      </c>
      <c r="H21" s="157" t="s">
        <v>185</v>
      </c>
    </row>
    <row r="22" spans="2:14" ht="23.25" customHeight="1" x14ac:dyDescent="0.4">
      <c r="B22" s="151" t="s">
        <v>203</v>
      </c>
      <c r="H22" s="161"/>
      <c r="I22" s="160"/>
    </row>
    <row r="24" spans="2:14" ht="104.45" customHeight="1" x14ac:dyDescent="0.35">
      <c r="B24" s="202" t="s">
        <v>55</v>
      </c>
      <c r="C24" s="203" t="s">
        <v>214</v>
      </c>
      <c r="D24" s="204" t="s">
        <v>211</v>
      </c>
      <c r="E24" s="204" t="s">
        <v>215</v>
      </c>
      <c r="F24" s="204" t="s">
        <v>216</v>
      </c>
      <c r="G24" s="205" t="s">
        <v>217</v>
      </c>
      <c r="H24" s="204" t="s">
        <v>212</v>
      </c>
      <c r="I24" s="409" t="str">
        <f>IF(I25&lt;&gt;"","Do not leave Columns E and F blank
see Instructions tab or 
hover over column header for instructions","")</f>
        <v>Do not leave Columns E and F blank
see Instructions tab or 
hover over column header for instructions</v>
      </c>
      <c r="J24" s="410"/>
      <c r="K24" s="410"/>
      <c r="L24" s="410"/>
      <c r="M24" s="410"/>
      <c r="N24" s="410"/>
    </row>
    <row r="25" spans="2:14" ht="57" customHeight="1" x14ac:dyDescent="0.35">
      <c r="B25" s="422" t="s">
        <v>62</v>
      </c>
      <c r="C25" s="425" t="s">
        <v>48</v>
      </c>
      <c r="D25" s="435" t="s">
        <v>213</v>
      </c>
      <c r="E25" s="200" t="s">
        <v>218</v>
      </c>
      <c r="F25" s="194" t="s">
        <v>274</v>
      </c>
      <c r="G25" s="337">
        <v>1</v>
      </c>
      <c r="H25" s="324" t="s">
        <v>276</v>
      </c>
      <c r="I25" s="411" t="str">
        <f>IF(AND($D$6&lt;&gt;"Letter of Review",$D$6&lt;&gt;"",$D$7&lt;&gt;"",G25&lt;&gt;"Type in Results and Anaylsis Here",H25="Type in Action Plan / Follow Up Here"),"     &lt;==","")</f>
        <v xml:space="preserve">     &lt;==</v>
      </c>
      <c r="J25" s="412"/>
    </row>
    <row r="26" spans="2:14" ht="57" customHeight="1" x14ac:dyDescent="0.35">
      <c r="B26" s="423"/>
      <c r="C26" s="426"/>
      <c r="D26" s="435"/>
      <c r="E26" s="201" t="s">
        <v>219</v>
      </c>
      <c r="F26" s="195" t="s">
        <v>275</v>
      </c>
      <c r="G26" s="338">
        <v>0.8</v>
      </c>
      <c r="H26" s="206" t="s">
        <v>276</v>
      </c>
      <c r="I26" s="413" t="str">
        <f>IF(AND($D$6&lt;&gt;"Letter of Review",$D$6&lt;&gt;"",$D$7&lt;&gt;"",G26&lt;&gt;"Type in Results and Anaylsis Here",H26="Type in Action Plan / Follow Up Here"),"     &lt;==","")</f>
        <v xml:space="preserve">     &lt;==</v>
      </c>
      <c r="J26" s="414"/>
    </row>
    <row r="27" spans="2:14" ht="15.95" customHeight="1" x14ac:dyDescent="0.35">
      <c r="B27" s="424"/>
      <c r="C27" s="321" t="s">
        <v>186</v>
      </c>
      <c r="D27" s="196"/>
      <c r="E27" s="197"/>
      <c r="F27" s="198"/>
      <c r="G27" s="199"/>
      <c r="H27" s="199"/>
    </row>
    <row r="28" spans="2:14" ht="57" customHeight="1" x14ac:dyDescent="0.35">
      <c r="B28" s="422" t="s">
        <v>63</v>
      </c>
      <c r="C28" s="425" t="s">
        <v>112</v>
      </c>
      <c r="D28" s="427" t="s">
        <v>157</v>
      </c>
      <c r="E28" s="200" t="s">
        <v>218</v>
      </c>
      <c r="F28" s="194" t="str">
        <f>F25</f>
        <v>Type in Date Here</v>
      </c>
      <c r="G28" s="338">
        <v>0.89</v>
      </c>
      <c r="H28" s="206" t="s">
        <v>276</v>
      </c>
      <c r="I28" s="407" t="str">
        <f>IF(AND($D$6&lt;&gt;"Letter of Review",$D$6&lt;&gt;"",$D$7&lt;&gt;"",G28&lt;&gt;"Type in Results and Anaylsis Here",H28="Type in Action Plan / Follow Up Here"),"     &lt;==","")</f>
        <v xml:space="preserve">     &lt;==</v>
      </c>
      <c r="J28" s="408"/>
    </row>
    <row r="29" spans="2:14" ht="57" customHeight="1" x14ac:dyDescent="0.35">
      <c r="B29" s="423"/>
      <c r="C29" s="426"/>
      <c r="D29" s="428"/>
      <c r="E29" s="201" t="s">
        <v>219</v>
      </c>
      <c r="F29" s="195" t="str">
        <f>F26</f>
        <v xml:space="preserve">
Type in Date Here
</v>
      </c>
      <c r="G29" s="338">
        <v>0.63</v>
      </c>
      <c r="H29" s="206" t="s">
        <v>276</v>
      </c>
      <c r="I29" s="407" t="str">
        <f>IF(AND($D$6&lt;&gt;"Letter of Review",$D$6&lt;&gt;"",$D$7&lt;&gt;"",G29&lt;&gt;"Type in Results and Anaylsis Here",H29="Type in Action Plan / Follow Up Here"),"     &lt;==","")</f>
        <v xml:space="preserve">     &lt;==</v>
      </c>
      <c r="J29" s="408"/>
    </row>
    <row r="30" spans="2:14" ht="15.95" customHeight="1" x14ac:dyDescent="0.35">
      <c r="B30" s="424"/>
      <c r="C30" s="321" t="s">
        <v>187</v>
      </c>
      <c r="D30" s="196"/>
      <c r="E30" s="197"/>
      <c r="F30" s="198"/>
      <c r="G30" s="199"/>
      <c r="H30" s="199"/>
    </row>
    <row r="31" spans="2:14" ht="57" customHeight="1" x14ac:dyDescent="0.35">
      <c r="B31" s="422" t="s">
        <v>64</v>
      </c>
      <c r="C31" s="425" t="s">
        <v>16</v>
      </c>
      <c r="D31" s="430" t="s">
        <v>179</v>
      </c>
      <c r="E31" s="200" t="s">
        <v>218</v>
      </c>
      <c r="F31" s="194" t="str">
        <f>F25</f>
        <v>Type in Date Here</v>
      </c>
      <c r="G31" s="338">
        <v>1</v>
      </c>
      <c r="H31" s="206" t="s">
        <v>276</v>
      </c>
      <c r="I31" s="407" t="str">
        <f>IF(AND($D$6&lt;&gt;"Letter of Review",$D$6&lt;&gt;"",$D$7&lt;&gt;"",G31&lt;&gt;"Type in Results and Anaylsis Here",H31="Type in Action Plan / Follow Up Here"),"     &lt;==","")</f>
        <v xml:space="preserve">     &lt;==</v>
      </c>
      <c r="J31" s="408"/>
    </row>
    <row r="32" spans="2:14" ht="57" customHeight="1" x14ac:dyDescent="0.35">
      <c r="B32" s="423"/>
      <c r="C32" s="426"/>
      <c r="D32" s="431"/>
      <c r="E32" s="201" t="s">
        <v>219</v>
      </c>
      <c r="F32" s="195" t="str">
        <f>F26</f>
        <v xml:space="preserve">
Type in Date Here
</v>
      </c>
      <c r="G32" s="338">
        <v>1</v>
      </c>
      <c r="H32" s="206" t="s">
        <v>276</v>
      </c>
      <c r="I32" s="407" t="str">
        <f>IF(AND($D$6&lt;&gt;"Letter of Review",$D$6&lt;&gt;"",$D$7&lt;&gt;"",G32&lt;&gt;"Type in Results and Anaylsis Here",H32="Type in Action Plan / Follow Up Here"),"     &lt;==","")</f>
        <v xml:space="preserve">     &lt;==</v>
      </c>
      <c r="J32" s="408"/>
    </row>
    <row r="33" spans="2:10" ht="15.95" customHeight="1" x14ac:dyDescent="0.35">
      <c r="B33" s="424"/>
      <c r="C33" s="321" t="s">
        <v>188</v>
      </c>
      <c r="D33" s="196"/>
      <c r="E33" s="197"/>
      <c r="F33" s="198"/>
      <c r="G33" s="199"/>
      <c r="H33" s="199"/>
    </row>
    <row r="34" spans="2:10" ht="57" customHeight="1" x14ac:dyDescent="0.35">
      <c r="B34" s="422" t="s">
        <v>65</v>
      </c>
      <c r="C34" s="425" t="s">
        <v>18</v>
      </c>
      <c r="D34" s="430" t="s">
        <v>57</v>
      </c>
      <c r="E34" s="200" t="s">
        <v>218</v>
      </c>
      <c r="F34" s="194" t="str">
        <f>F25</f>
        <v>Type in Date Here</v>
      </c>
      <c r="G34" s="338">
        <v>1</v>
      </c>
      <c r="H34" s="206" t="s">
        <v>276</v>
      </c>
      <c r="I34" s="407" t="str">
        <f>IF(AND($D$6&lt;&gt;"Letter of Review",$D$6&lt;&gt;"",$D$7&lt;&gt;"",G34&lt;&gt;"Type in Results and Anaylsis Here",H34="Type in Action Plan / Follow Up Here"),"     &lt;==","")</f>
        <v xml:space="preserve">     &lt;==</v>
      </c>
      <c r="J34" s="408"/>
    </row>
    <row r="35" spans="2:10" ht="57" customHeight="1" x14ac:dyDescent="0.35">
      <c r="B35" s="423"/>
      <c r="C35" s="426"/>
      <c r="D35" s="431"/>
      <c r="E35" s="201" t="s">
        <v>219</v>
      </c>
      <c r="F35" s="195" t="str">
        <f>F26</f>
        <v xml:space="preserve">
Type in Date Here
</v>
      </c>
      <c r="G35" s="338">
        <v>0.89</v>
      </c>
      <c r="H35" s="206" t="s">
        <v>276</v>
      </c>
      <c r="I35" s="407" t="str">
        <f>IF(AND($D$6&lt;&gt;"Letter of Review",$D$6&lt;&gt;"",$D$7&lt;&gt;"",G35&lt;&gt;"Type in Results and Anaylsis Here",H35="Type in Action Plan / Follow Up Here"),"     &lt;==","")</f>
        <v xml:space="preserve">     &lt;==</v>
      </c>
      <c r="J35" s="408"/>
    </row>
    <row r="36" spans="2:10" ht="15.95" customHeight="1" x14ac:dyDescent="0.35">
      <c r="B36" s="424"/>
      <c r="C36" s="321" t="s">
        <v>189</v>
      </c>
      <c r="D36" s="196"/>
      <c r="E36" s="197"/>
      <c r="F36" s="198"/>
      <c r="G36" s="199"/>
      <c r="H36" s="199"/>
    </row>
    <row r="37" spans="2:10" ht="57" customHeight="1" x14ac:dyDescent="0.35">
      <c r="B37" s="422" t="s">
        <v>86</v>
      </c>
      <c r="C37" s="425" t="s">
        <v>20</v>
      </c>
      <c r="D37" s="427" t="s">
        <v>158</v>
      </c>
      <c r="E37" s="200" t="s">
        <v>218</v>
      </c>
      <c r="F37" s="194" t="str">
        <f>F25</f>
        <v>Type in Date Here</v>
      </c>
      <c r="G37" s="338">
        <v>0.68</v>
      </c>
      <c r="H37" s="206" t="s">
        <v>276</v>
      </c>
      <c r="I37" s="407" t="str">
        <f>IF(AND($D$6&lt;&gt;"Letter of Review",$D$6&lt;&gt;"",$D$7&lt;&gt;"",G37&lt;&gt;"Type in Results and Anaylsis Here",H37="Type in Action Plan / Follow Up Here"),"     &lt;==","")</f>
        <v xml:space="preserve">     &lt;==</v>
      </c>
      <c r="J37" s="408"/>
    </row>
    <row r="38" spans="2:10" ht="57" customHeight="1" x14ac:dyDescent="0.35">
      <c r="B38" s="423"/>
      <c r="C38" s="426"/>
      <c r="D38" s="428"/>
      <c r="E38" s="201" t="s">
        <v>219</v>
      </c>
      <c r="F38" s="195" t="str">
        <f>F26</f>
        <v xml:space="preserve">
Type in Date Here
</v>
      </c>
      <c r="G38" s="338">
        <v>0.9</v>
      </c>
      <c r="H38" s="206" t="s">
        <v>276</v>
      </c>
      <c r="I38" s="407" t="str">
        <f>IF(AND($D$6&lt;&gt;"Letter of Review",$D$6&lt;&gt;"",$D$7&lt;&gt;"",G38&lt;&gt;"Type in Results and Anaylsis Here",H38="Type in Action Plan / Follow Up Here"),"     &lt;==","")</f>
        <v xml:space="preserve">     &lt;==</v>
      </c>
      <c r="J38" s="408"/>
    </row>
    <row r="39" spans="2:10" ht="15.95" customHeight="1" x14ac:dyDescent="0.35">
      <c r="B39" s="424"/>
      <c r="C39" s="321" t="s">
        <v>190</v>
      </c>
      <c r="D39" s="196"/>
      <c r="E39" s="197"/>
      <c r="F39" s="198"/>
      <c r="G39" s="199"/>
      <c r="H39" s="199"/>
    </row>
    <row r="40" spans="2:10" ht="57" customHeight="1" x14ac:dyDescent="0.35">
      <c r="B40" s="422" t="s">
        <v>98</v>
      </c>
      <c r="C40" s="425" t="s">
        <v>180</v>
      </c>
      <c r="D40" s="427" t="s">
        <v>159</v>
      </c>
      <c r="E40" s="200" t="s">
        <v>218</v>
      </c>
      <c r="F40" s="194" t="str">
        <f>F25</f>
        <v>Type in Date Here</v>
      </c>
      <c r="G40" s="338">
        <v>0.83</v>
      </c>
      <c r="H40" s="206" t="s">
        <v>276</v>
      </c>
      <c r="I40" s="407" t="str">
        <f>IF(AND($D$6&lt;&gt;"Letter of Review",$D$6&lt;&gt;"",$D$7&lt;&gt;"",G40&lt;&gt;"Type in Results and Anaylsis Here",H40="Type in Action Plan / Follow Up Here"),"     &lt;==","")</f>
        <v xml:space="preserve">     &lt;==</v>
      </c>
      <c r="J40" s="408"/>
    </row>
    <row r="41" spans="2:10" ht="57" customHeight="1" x14ac:dyDescent="0.35">
      <c r="B41" s="423"/>
      <c r="C41" s="426"/>
      <c r="D41" s="428"/>
      <c r="E41" s="201" t="s">
        <v>219</v>
      </c>
      <c r="F41" s="195" t="b">
        <f>F25=F26</f>
        <v>0</v>
      </c>
      <c r="G41" s="338">
        <v>0.82</v>
      </c>
      <c r="H41" s="206" t="s">
        <v>276</v>
      </c>
      <c r="I41" s="407" t="str">
        <f>IF(AND($D$6&lt;&gt;"Letter of Review",$D$6&lt;&gt;"",$D$7&lt;&gt;"",G41&lt;&gt;"Type in Results and Anaylsis Here",H41="Type in Action Plan / Follow Up Here"),"     &lt;==","")</f>
        <v xml:space="preserve">     &lt;==</v>
      </c>
      <c r="J41" s="408"/>
    </row>
    <row r="42" spans="2:10" ht="15.95" customHeight="1" x14ac:dyDescent="0.35">
      <c r="B42" s="424"/>
      <c r="C42" s="321" t="s">
        <v>191</v>
      </c>
      <c r="D42" s="196"/>
      <c r="E42" s="197"/>
      <c r="F42" s="198"/>
      <c r="G42" s="199"/>
      <c r="H42" s="199"/>
    </row>
    <row r="43" spans="2:10" ht="57" customHeight="1" x14ac:dyDescent="0.35">
      <c r="B43" s="422" t="s">
        <v>160</v>
      </c>
      <c r="C43" s="425" t="s">
        <v>33</v>
      </c>
      <c r="D43" s="427" t="s">
        <v>181</v>
      </c>
      <c r="E43" s="200" t="s">
        <v>218</v>
      </c>
      <c r="F43" s="194" t="str">
        <f>F25</f>
        <v>Type in Date Here</v>
      </c>
      <c r="G43" s="338">
        <v>0.94</v>
      </c>
      <c r="H43" s="206" t="s">
        <v>276</v>
      </c>
      <c r="I43" s="407" t="str">
        <f>IF(AND($D$6&lt;&gt;"Letter of Review",$D$6&lt;&gt;"",$D$7&lt;&gt;"",G43&lt;&gt;"Type in Results and Anaylsis Here",H43="Type in Action Plan / Follow Up Here"),"     &lt;==","")</f>
        <v xml:space="preserve">     &lt;==</v>
      </c>
      <c r="J43" s="408"/>
    </row>
    <row r="44" spans="2:10" ht="57" customHeight="1" x14ac:dyDescent="0.35">
      <c r="B44" s="423"/>
      <c r="C44" s="426"/>
      <c r="D44" s="428"/>
      <c r="E44" s="201" t="s">
        <v>219</v>
      </c>
      <c r="F44" s="195" t="str">
        <f>F26</f>
        <v xml:space="preserve">
Type in Date Here
</v>
      </c>
      <c r="G44" s="338">
        <v>0.88</v>
      </c>
      <c r="H44" s="206" t="s">
        <v>276</v>
      </c>
      <c r="I44" s="407" t="str">
        <f>IF(AND($D$6&lt;&gt;"Letter of Review",$D$6&lt;&gt;"",$D$7&lt;&gt;"",G44&lt;&gt;"Type in Results and Anaylsis Here",H44="Type in Action Plan / Follow Up Here"),"     &lt;==","")</f>
        <v xml:space="preserve">     &lt;==</v>
      </c>
      <c r="J44" s="408"/>
    </row>
    <row r="45" spans="2:10" ht="15.95" customHeight="1" x14ac:dyDescent="0.35">
      <c r="B45" s="424"/>
      <c r="C45" s="321" t="s">
        <v>192</v>
      </c>
      <c r="D45" s="196"/>
      <c r="E45" s="197"/>
      <c r="F45" s="198"/>
      <c r="G45" s="199"/>
      <c r="H45" s="199"/>
    </row>
    <row r="46" spans="2:10" ht="57" customHeight="1" x14ac:dyDescent="0.35">
      <c r="B46" s="422" t="s">
        <v>161</v>
      </c>
      <c r="C46" s="425" t="s">
        <v>238</v>
      </c>
      <c r="D46" s="427" t="s">
        <v>164</v>
      </c>
      <c r="E46" s="200" t="s">
        <v>218</v>
      </c>
      <c r="F46" s="194" t="str">
        <f>F25</f>
        <v>Type in Date Here</v>
      </c>
      <c r="G46" s="338">
        <v>0.94</v>
      </c>
      <c r="H46" s="206" t="s">
        <v>276</v>
      </c>
      <c r="I46" s="407" t="str">
        <f>IF(AND($D$6&lt;&gt;"Letter of Review",$D$6&lt;&gt;"",$D$7&lt;&gt;"",G46&lt;&gt;"Type in Results and Anaylsis Here",H46="Type in Action Plan / Follow Up Here"),"     &lt;==","")</f>
        <v xml:space="preserve">     &lt;==</v>
      </c>
      <c r="J46" s="408"/>
    </row>
    <row r="47" spans="2:10" ht="57" customHeight="1" x14ac:dyDescent="0.35">
      <c r="B47" s="423"/>
      <c r="C47" s="426"/>
      <c r="D47" s="428"/>
      <c r="E47" s="201" t="s">
        <v>219</v>
      </c>
      <c r="F47" s="195" t="str">
        <f>F26</f>
        <v xml:space="preserve">
Type in Date Here
</v>
      </c>
      <c r="G47" s="338">
        <v>0.9</v>
      </c>
      <c r="H47" s="206" t="s">
        <v>276</v>
      </c>
      <c r="I47" s="407" t="str">
        <f>IF(AND($D$6&lt;&gt;"Letter of Review",$D$6&lt;&gt;"",$D$7&lt;&gt;"",G47&lt;&gt;"Type in Results and Anaylsis Here",H47="Type in Action Plan / Follow Up Here"),"     &lt;==","")</f>
        <v xml:space="preserve">     &lt;==</v>
      </c>
      <c r="J47" s="408"/>
    </row>
    <row r="48" spans="2:10" ht="15.95" customHeight="1" x14ac:dyDescent="0.35">
      <c r="B48" s="424"/>
      <c r="C48" s="321" t="s">
        <v>193</v>
      </c>
      <c r="D48" s="196"/>
      <c r="E48" s="197"/>
      <c r="F48" s="198"/>
      <c r="G48" s="199"/>
      <c r="H48" s="199"/>
    </row>
    <row r="49" spans="1:10" ht="57" customHeight="1" x14ac:dyDescent="0.35">
      <c r="B49" s="422" t="s">
        <v>162</v>
      </c>
      <c r="C49" s="425" t="s">
        <v>182</v>
      </c>
      <c r="D49" s="427" t="s">
        <v>56</v>
      </c>
      <c r="E49" s="200" t="s">
        <v>218</v>
      </c>
      <c r="F49" s="194" t="str">
        <f>F25</f>
        <v>Type in Date Here</v>
      </c>
      <c r="G49" s="338">
        <v>0.94</v>
      </c>
      <c r="H49" s="206" t="s">
        <v>276</v>
      </c>
      <c r="I49" s="407" t="str">
        <f>IF(AND($D$6&lt;&gt;"Letter of Review",$D$6&lt;&gt;"",$D$7&lt;&gt;"",G49&lt;&gt;"Type in Results and Anaylsis Here",H49="Type in Action Plan / Follow Up Here"),"     &lt;==","")</f>
        <v xml:space="preserve">     &lt;==</v>
      </c>
      <c r="J49" s="408"/>
    </row>
    <row r="50" spans="1:10" ht="57" customHeight="1" x14ac:dyDescent="0.35">
      <c r="B50" s="423"/>
      <c r="C50" s="426"/>
      <c r="D50" s="428"/>
      <c r="E50" s="201" t="s">
        <v>219</v>
      </c>
      <c r="F50" s="195" t="str">
        <f>F26</f>
        <v xml:space="preserve">
Type in Date Here
</v>
      </c>
      <c r="G50" s="338">
        <v>0.87</v>
      </c>
      <c r="H50" s="206" t="s">
        <v>276</v>
      </c>
      <c r="I50" s="407" t="str">
        <f>IF(AND($D$6&lt;&gt;"Letter of Review",$D$6&lt;&gt;"",$D$7&lt;&gt;"",G50&lt;&gt;"Type in Results and Anaylsis Here",H50="Type in Action Plan / Follow Up Here"),"     &lt;==","")</f>
        <v xml:space="preserve">     &lt;==</v>
      </c>
      <c r="J50" s="408"/>
    </row>
    <row r="51" spans="1:10" ht="15.95" customHeight="1" x14ac:dyDescent="0.35">
      <c r="B51" s="424"/>
      <c r="C51" s="321" t="s">
        <v>194</v>
      </c>
      <c r="D51" s="196"/>
      <c r="E51" s="197"/>
      <c r="F51" s="198"/>
      <c r="G51" s="199"/>
      <c r="H51" s="199"/>
    </row>
    <row r="52" spans="1:10" ht="20.65" x14ac:dyDescent="0.6">
      <c r="A52" s="152"/>
      <c r="B52" s="152"/>
      <c r="C52" s="152"/>
      <c r="D52" s="152"/>
      <c r="E52" s="152"/>
      <c r="F52" s="152"/>
      <c r="G52" s="152"/>
    </row>
  </sheetData>
  <sheetProtection algorithmName="SHA-512" hashValue="m8MFf+zBTyNQd/N0jJdFsh627lW4z6g9mU/gcv7yqSvB7TuOmcPvmTjGm2rqw9FbhWkOaSZmC+Q1+LLjqlkPZw==" saltValue="3TGjNnXc0kgcF6vPolxZug==" spinCount="100000" sheet="1" formatRows="0" selectLockedCells="1"/>
  <mergeCells count="55">
    <mergeCell ref="B40:B42"/>
    <mergeCell ref="C40:C41"/>
    <mergeCell ref="D40:D41"/>
    <mergeCell ref="B43:B45"/>
    <mergeCell ref="C43:C44"/>
    <mergeCell ref="D43:D44"/>
    <mergeCell ref="B46:B48"/>
    <mergeCell ref="C46:C47"/>
    <mergeCell ref="D46:D47"/>
    <mergeCell ref="C49:C50"/>
    <mergeCell ref="D49:D50"/>
    <mergeCell ref="B49:B51"/>
    <mergeCell ref="B34:B36"/>
    <mergeCell ref="C34:C35"/>
    <mergeCell ref="D34:D35"/>
    <mergeCell ref="B37:B39"/>
    <mergeCell ref="C37:C38"/>
    <mergeCell ref="D37:D38"/>
    <mergeCell ref="B31:B33"/>
    <mergeCell ref="C31:C32"/>
    <mergeCell ref="D31:D32"/>
    <mergeCell ref="B19:G19"/>
    <mergeCell ref="B20:G20"/>
    <mergeCell ref="B25:B27"/>
    <mergeCell ref="C25:C26"/>
    <mergeCell ref="D25:D26"/>
    <mergeCell ref="D1:G1"/>
    <mergeCell ref="D2:E2"/>
    <mergeCell ref="B28:B30"/>
    <mergeCell ref="C28:C29"/>
    <mergeCell ref="D28:D29"/>
    <mergeCell ref="C15:H16"/>
    <mergeCell ref="I24:N24"/>
    <mergeCell ref="I25:J25"/>
    <mergeCell ref="I26:J26"/>
    <mergeCell ref="B4:C5"/>
    <mergeCell ref="D4:G5"/>
    <mergeCell ref="H4:H5"/>
    <mergeCell ref="I4:J5"/>
    <mergeCell ref="I28:J28"/>
    <mergeCell ref="I29:J29"/>
    <mergeCell ref="I31:J31"/>
    <mergeCell ref="I50:J50"/>
    <mergeCell ref="I49:J49"/>
    <mergeCell ref="I47:J47"/>
    <mergeCell ref="I46:J46"/>
    <mergeCell ref="I44:J44"/>
    <mergeCell ref="I43:J43"/>
    <mergeCell ref="I41:J41"/>
    <mergeCell ref="I40:J40"/>
    <mergeCell ref="I38:J38"/>
    <mergeCell ref="I32:J32"/>
    <mergeCell ref="I34:J34"/>
    <mergeCell ref="I35:J35"/>
    <mergeCell ref="I37:J37"/>
  </mergeCells>
  <conditionalFormatting sqref="C15:H16">
    <cfRule type="expression" dxfId="21" priority="21">
      <formula>$C$14&lt;&gt;""</formula>
    </cfRule>
  </conditionalFormatting>
  <conditionalFormatting sqref="D2 F2:G2">
    <cfRule type="expression" dxfId="20" priority="25">
      <formula>$D$2="Paramedic"</formula>
    </cfRule>
    <cfRule type="expression" dxfId="19" priority="26">
      <formula>$D$2="AEMT"</formula>
    </cfRule>
  </conditionalFormatting>
  <conditionalFormatting sqref="D2:E2">
    <cfRule type="expression" dxfId="18" priority="24">
      <formula>$D$2="Select on Instructions Tab"</formula>
    </cfRule>
  </conditionalFormatting>
  <conditionalFormatting sqref="I25:I26">
    <cfRule type="expression" dxfId="17" priority="19">
      <formula>$I$25&lt;&gt;""</formula>
    </cfRule>
  </conditionalFormatting>
  <conditionalFormatting sqref="I28:J28">
    <cfRule type="expression" dxfId="16" priority="16">
      <formula>$I$28&lt;&gt;""</formula>
    </cfRule>
  </conditionalFormatting>
  <conditionalFormatting sqref="I29:J29">
    <cfRule type="expression" dxfId="15" priority="15">
      <formula>$I$29&lt;&gt;""</formula>
    </cfRule>
  </conditionalFormatting>
  <conditionalFormatting sqref="I31:J31">
    <cfRule type="expression" dxfId="14" priority="14">
      <formula>$I$31&lt;&gt;""</formula>
    </cfRule>
  </conditionalFormatting>
  <conditionalFormatting sqref="I32:J32">
    <cfRule type="expression" dxfId="13" priority="13">
      <formula>$I$32&lt;&gt;""</formula>
    </cfRule>
  </conditionalFormatting>
  <conditionalFormatting sqref="I34:J34">
    <cfRule type="expression" dxfId="12" priority="12">
      <formula>$I$34&lt;&gt;""</formula>
    </cfRule>
  </conditionalFormatting>
  <conditionalFormatting sqref="I35:J35">
    <cfRule type="expression" dxfId="11" priority="11">
      <formula>$I$35&lt;&gt;""</formula>
    </cfRule>
  </conditionalFormatting>
  <conditionalFormatting sqref="I37:J37">
    <cfRule type="expression" dxfId="10" priority="10">
      <formula>$I$37&lt;&gt;""</formula>
    </cfRule>
  </conditionalFormatting>
  <conditionalFormatting sqref="I38:J38">
    <cfRule type="expression" dxfId="9" priority="9">
      <formula>$I$38&lt;&gt;""</formula>
    </cfRule>
  </conditionalFormatting>
  <conditionalFormatting sqref="I40:J40">
    <cfRule type="expression" dxfId="8" priority="8">
      <formula>$I$40&lt;&gt;""</formula>
    </cfRule>
  </conditionalFormatting>
  <conditionalFormatting sqref="I41:J41">
    <cfRule type="expression" dxfId="7" priority="7">
      <formula>$I$41&lt;&gt;""</formula>
    </cfRule>
  </conditionalFormatting>
  <conditionalFormatting sqref="I43:J43">
    <cfRule type="expression" dxfId="6" priority="6">
      <formula>$I$43&lt;&gt;""</formula>
    </cfRule>
  </conditionalFormatting>
  <conditionalFormatting sqref="I44:J44">
    <cfRule type="expression" dxfId="5" priority="5">
      <formula>$I$44&lt;&gt;""</formula>
    </cfRule>
  </conditionalFormatting>
  <conditionalFormatting sqref="I46:J46">
    <cfRule type="expression" dxfId="4" priority="4">
      <formula>$I$46&lt;&gt;""</formula>
    </cfRule>
  </conditionalFormatting>
  <conditionalFormatting sqref="I47:J47">
    <cfRule type="expression" dxfId="3" priority="3">
      <formula>$I$47&lt;&gt;""</formula>
    </cfRule>
  </conditionalFormatting>
  <conditionalFormatting sqref="I49:J49">
    <cfRule type="expression" dxfId="2" priority="2">
      <formula>$I$49&lt;&gt;""</formula>
    </cfRule>
  </conditionalFormatting>
  <conditionalFormatting sqref="I50:J50">
    <cfRule type="expression" dxfId="1" priority="1">
      <formula>$I$50&lt;&gt;""</formula>
    </cfRule>
  </conditionalFormatting>
  <conditionalFormatting sqref="I24:N24">
    <cfRule type="expression" dxfId="0" priority="17">
      <formula>$I$24&lt;&gt;""</formula>
    </cfRule>
  </conditionalFormatting>
  <dataValidations count="1">
    <dataValidation type="list" allowBlank="1" showInputMessage="1" showErrorMessage="1" sqref="D6" xr:uid="{00000000-0002-0000-0300-000000000000}">
      <formula1>"Letter of Review, Initial Accreditation, Continuing Accreditation, Probationary Accreditation, Inactive"</formula1>
    </dataValidation>
  </dataValidations>
  <hyperlinks>
    <hyperlink ref="H19" r:id="rId1" xr:uid="{00000000-0004-0000-0300-000000000000}"/>
  </hyperlinks>
  <pageMargins left="0.25" right="0.25" top="0.75" bottom="0.75" header="0.3" footer="0.3"/>
  <pageSetup scale="63" orientation="landscape" horizontalDpi="300" verticalDpi="300" r:id="rId2"/>
  <headerFooter>
    <oddFooter>&amp;L&amp;Z&amp;F&amp;C&amp;P&amp;R&amp;A</oddFooter>
  </headerFooter>
  <rowBreaks count="3" manualBreakCount="3">
    <brk id="9" max="7" man="1"/>
    <brk id="23" max="7" man="1"/>
    <brk id="36" max="7"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PRS Students</vt:lpstr>
      <vt:lpstr>PRS Personnel</vt:lpstr>
      <vt:lpstr>RAM</vt:lpstr>
      <vt:lpstr>_1</vt:lpstr>
      <vt:lpstr>_2</vt:lpstr>
      <vt:lpstr>a</vt:lpstr>
      <vt:lpstr>Instructions!Print_Area</vt:lpstr>
      <vt:lpstr>'PRS Personnel'!Print_Area</vt:lpstr>
      <vt:lpstr>'PRS Students'!Print_Area</vt:lpstr>
      <vt:lpstr>RAM!Print_Area</vt:lpstr>
    </vt:vector>
  </TitlesOfParts>
  <Company>Tarrant County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JEFF.MCDONALD</dc:creator>
  <cp:lastModifiedBy>Patricia Tritt</cp:lastModifiedBy>
  <cp:lastPrinted>2020-07-13T16:29:50Z</cp:lastPrinted>
  <dcterms:created xsi:type="dcterms:W3CDTF">2004-04-05T15:09:44Z</dcterms:created>
  <dcterms:modified xsi:type="dcterms:W3CDTF">2024-12-03T17:38:50Z</dcterms:modified>
</cp:coreProperties>
</file>