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always"/>
  <mc:AlternateContent xmlns:mc="http://schemas.openxmlformats.org/markup-compatibility/2006">
    <mc:Choice Requires="x15">
      <x15ac:absPath xmlns:x15ac="http://schemas.microsoft.com/office/spreadsheetml/2010/11/ac" url="H:\Lisa's Place\_In Progress\Website Templates\Self Studies\"/>
    </mc:Choice>
  </mc:AlternateContent>
  <xr:revisionPtr revIDLastSave="0" documentId="13_ncr:1_{B6472219-E1C4-4FAE-A9ED-33E73156C18D}" xr6:coauthVersionLast="47" xr6:coauthVersionMax="47" xr10:uidLastSave="{00000000-0000-0000-0000-000000000000}"/>
  <bookViews>
    <workbookView xWindow="1605" yWindow="540" windowWidth="20550" windowHeight="12975" xr2:uid="{00000000-000D-0000-FFFF-FFFF00000000}"/>
  </bookViews>
  <sheets>
    <sheet name="Instructions" sheetId="1" r:id="rId1"/>
    <sheet name="Title Page" sheetId="33" r:id="rId2"/>
    <sheet name="Program Info" sheetId="34" r:id="rId3"/>
    <sheet name="Standard I-Sponsorship" sheetId="35" r:id="rId4"/>
    <sheet name="Standard III-Personnel" sheetId="3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1">OFFSET([1]Instructions!$A$1,0,0,53,[1]Instructions!$S$3)</definedName>
    <definedName name="_10">OFFSET('[2]Standard_IV-Evaluation'!$A$1,0,0,50,[1]Instructions!$S$12)</definedName>
    <definedName name="_11">OFFSET('[3]Standard_V-Fair_Practices'!$A$1,0,0,130,[1]Instructions!$S$13)</definedName>
    <definedName name="_12">OFFSET('[1]Alternate &amp; Satellite Locations'!$A$1,0,0,89,[1]Instructions!$S$13)</definedName>
    <definedName name="_2">OFFSET([4]Title!$A$1,0,0,43,[1]Instructions!$S$4)</definedName>
    <definedName name="_3">OFFSET([5]Program_Info!$A$1,0,0,83,[1]Instructions!$S$5)</definedName>
    <definedName name="_4">OFFSET('[6]Standard_I-Sponsorship'!$A$1,0,0,123,[1]Instructions!$S$6)</definedName>
    <definedName name="_5">OFFSET('[7]Standard_II-Goals'!$A$1,0,0,90,[1]Instructions!$S$7)</definedName>
    <definedName name="_6">OFFSET('[8]Standard_III-Resources'!$A$1,0,0,136,[1]Instructions!$S$8)</definedName>
    <definedName name="_7">OFFSET('[9]Standard_III-Personnel'!$A$1,0,0,192,[1]Instructions!$S$9)</definedName>
    <definedName name="_8">OFFSET('[10]Standard_III-Affiliates'!$A$1,0,0,128,[1]Instructions!$S$10)</definedName>
    <definedName name="_9">OFFSET('[11]Standard_III-Preceptors'!$A$1,0,0,86,[1]Instructions!$S$11)</definedName>
    <definedName name="_xlnm.Print_Area" localSheetId="0">Instructions!$A$1:$G$44</definedName>
    <definedName name="_xlnm.Print_Area" localSheetId="2">'Program Info'!$A$1:$K$76</definedName>
    <definedName name="_xlnm.Print_Area" localSheetId="4">'Standard III-Personnel'!$A$1:$O$203</definedName>
    <definedName name="_xlnm.Print_Area" localSheetId="3">'Standard I-Sponsorship'!$A$1:$O$152</definedName>
    <definedName name="_xlnm.Print_Area">#N/A</definedName>
    <definedName name="PStatus">'Standard I-Sponsorship'!$U$29:$AA$29</definedName>
    <definedName name="PType">'Standard I-Sponsorship'!$S$25:$AD$25</definedName>
    <definedName name="SCategory" localSheetId="3">'Standard I-Sponsorship'!$V$14:$V$19</definedName>
    <definedName name="Title" localSheetId="1">OFFSET([4]Title!$A$1,0,0,43,[12]Instructions!$S$4)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5" i="35" l="1"/>
  <c r="E143" i="35"/>
  <c r="E146" i="35"/>
  <c r="E145" i="35"/>
  <c r="E144" i="35"/>
  <c r="H141" i="35"/>
  <c r="D140" i="35"/>
  <c r="D135" i="35"/>
  <c r="H142" i="35" l="1"/>
  <c r="R134" i="35"/>
  <c r="C16" i="34"/>
  <c r="C15" i="34"/>
  <c r="C7" i="34"/>
  <c r="C4" i="33" l="1"/>
  <c r="D27" i="33"/>
  <c r="D29" i="33"/>
  <c r="B206" i="36"/>
  <c r="O162" i="36"/>
  <c r="H157" i="36"/>
  <c r="H156" i="36"/>
  <c r="H155" i="36"/>
  <c r="H154" i="36"/>
  <c r="H153" i="36"/>
  <c r="H152" i="36"/>
  <c r="H151" i="36"/>
  <c r="H150" i="36"/>
  <c r="H149" i="36"/>
  <c r="E149" i="36"/>
  <c r="H148" i="36"/>
  <c r="H147" i="36"/>
  <c r="H146" i="36"/>
  <c r="H145" i="36"/>
  <c r="H144" i="36"/>
  <c r="H143" i="36"/>
  <c r="H142" i="36"/>
  <c r="H141" i="36"/>
  <c r="H140" i="36"/>
  <c r="H139" i="36"/>
  <c r="H138" i="36"/>
  <c r="H137" i="36"/>
  <c r="O111" i="36"/>
  <c r="H40" i="36"/>
  <c r="H39" i="36"/>
  <c r="H38" i="36"/>
  <c r="H37" i="36"/>
  <c r="H36" i="36"/>
  <c r="K29" i="36"/>
  <c r="K27" i="36"/>
  <c r="K25" i="36"/>
  <c r="D23" i="36"/>
  <c r="K23" i="36" s="1"/>
  <c r="D21" i="36"/>
  <c r="K21" i="36" s="1"/>
  <c r="K19" i="36"/>
  <c r="D6" i="36"/>
  <c r="B3" i="36"/>
  <c r="B2" i="36"/>
  <c r="N1" i="36"/>
  <c r="B155" i="35"/>
  <c r="H129" i="35"/>
  <c r="H128" i="35"/>
  <c r="H127" i="35"/>
  <c r="H130" i="35" s="1"/>
  <c r="H126" i="35"/>
  <c r="R111" i="35"/>
  <c r="O111" i="35"/>
  <c r="B88" i="35"/>
  <c r="H84" i="35"/>
  <c r="H83" i="35"/>
  <c r="H82" i="35"/>
  <c r="H81" i="35"/>
  <c r="D76" i="35"/>
  <c r="D75" i="35"/>
  <c r="D74" i="35"/>
  <c r="D73" i="35"/>
  <c r="D72" i="35"/>
  <c r="C72" i="35"/>
  <c r="J68" i="35"/>
  <c r="D68" i="35"/>
  <c r="H63" i="35"/>
  <c r="H62" i="35"/>
  <c r="H61" i="35"/>
  <c r="H60" i="35"/>
  <c r="H59" i="35"/>
  <c r="H64" i="35" s="1"/>
  <c r="D58" i="35"/>
  <c r="C51" i="35"/>
  <c r="D46" i="35"/>
  <c r="D38" i="35"/>
  <c r="I15" i="35"/>
  <c r="C15" i="35"/>
  <c r="D32" i="35" s="1"/>
  <c r="Q14" i="35"/>
  <c r="I14" i="35"/>
  <c r="K10" i="35"/>
  <c r="J6" i="35"/>
  <c r="D6" i="35"/>
  <c r="B4" i="35"/>
  <c r="C2" i="35"/>
  <c r="L1" i="35"/>
  <c r="B79" i="34"/>
  <c r="E13" i="34"/>
  <c r="E12" i="34"/>
  <c r="E11" i="34"/>
  <c r="E10" i="34"/>
  <c r="E6" i="34"/>
  <c r="E5" i="34"/>
  <c r="B3" i="34"/>
  <c r="B2" i="34"/>
  <c r="G1" i="34"/>
  <c r="C48" i="33"/>
  <c r="G23" i="33"/>
  <c r="E23" i="33"/>
  <c r="C23" i="33"/>
  <c r="C21" i="33"/>
  <c r="C20" i="33"/>
  <c r="H19" i="33"/>
  <c r="C19" i="33"/>
  <c r="C17" i="33"/>
  <c r="B11" i="33"/>
  <c r="G11" i="33" s="1"/>
  <c r="B10" i="33"/>
  <c r="G10" i="33" s="1"/>
  <c r="E6" i="33"/>
  <c r="E3" i="33"/>
  <c r="H1" i="33"/>
  <c r="C112" i="35" l="1"/>
  <c r="C91" i="35"/>
  <c r="E142" i="35"/>
  <c r="C119" i="35"/>
  <c r="D192" i="36"/>
  <c r="D163" i="36"/>
  <c r="D135" i="36"/>
  <c r="D112" i="36"/>
  <c r="D109" i="36"/>
  <c r="D50" i="35"/>
  <c r="B67" i="35"/>
  <c r="K6" i="35"/>
  <c r="E21" i="35"/>
  <c r="E20" i="35"/>
  <c r="E19" i="35"/>
  <c r="E18" i="35"/>
  <c r="J17" i="35"/>
  <c r="D17" i="35"/>
  <c r="H34" i="35"/>
  <c r="H33" i="35"/>
  <c r="D125" i="35"/>
  <c r="C124" i="35"/>
  <c r="D122" i="35"/>
  <c r="D119" i="35"/>
  <c r="D115" i="35"/>
  <c r="H113" i="35"/>
  <c r="F113" i="35"/>
  <c r="D113" i="35"/>
  <c r="D112" i="35"/>
  <c r="H107" i="35"/>
  <c r="D106" i="35"/>
  <c r="H108" i="35" s="1"/>
  <c r="H103" i="35"/>
  <c r="D102" i="35"/>
  <c r="H104" i="35" s="1"/>
  <c r="H100" i="35"/>
  <c r="H99" i="35"/>
  <c r="D98" i="35"/>
  <c r="I91" i="35"/>
  <c r="D91" i="35"/>
  <c r="D89" i="35"/>
  <c r="R88" i="35"/>
  <c r="O88" i="35"/>
  <c r="E88" i="35"/>
  <c r="H146" i="35" l="1"/>
  <c r="H145" i="35"/>
  <c r="H144" i="35"/>
  <c r="H143" i="35"/>
  <c r="D70" i="35"/>
  <c r="C70" i="35"/>
  <c r="H85" i="35"/>
  <c r="H80" i="35"/>
  <c r="D79" i="35"/>
  <c r="E67" i="35"/>
  <c r="C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s>
  <commentList>
    <comment ref="B28" authorId="0" shapeId="0" xr:uid="{00000000-0006-0000-0000-000001000000}">
      <text>
        <r>
          <rPr>
            <b/>
            <sz val="8"/>
            <color indexed="81"/>
            <rFont val="Tahoma"/>
            <family val="2"/>
          </rPr>
          <t>The red triangle in the upper right corner signifies a comment.  It is revealed when the cursor is placed over the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F8" authorId="0" shapeId="0" xr:uid="{C67482BB-53BC-484E-911E-B493FE4892F1}">
      <text>
        <r>
          <rPr>
            <b/>
            <sz val="9"/>
            <color indexed="81"/>
            <rFont val="Tahoma"/>
            <family val="2"/>
          </rPr>
          <t xml:space="preserve">
Program: </t>
        </r>
        <r>
          <rPr>
            <sz val="9"/>
            <color indexed="81"/>
            <rFont val="Tahoma"/>
            <family val="2"/>
          </rPr>
          <t>system of Paramedic curriculum delivery that meets all provisions of the CAAHEP Standards and Guidelines for the Accreditation of Educational Programs in the Emergency Medical Services Professions.
The sponsoring institution’s name submitted on the LOR Application or any of the self-study reports to CoAEMSP may be required to meet CAAHEP’s naming conventions when the program applies/reapplies for CAAHEP accreditation status.</t>
        </r>
      </text>
    </comment>
    <comment ref="C10" authorId="0" shapeId="0" xr:uid="{5A4145F4-45A4-451F-8CDF-9F8FCD8F3BEF}">
      <text>
        <r>
          <rPr>
            <sz val="9"/>
            <color indexed="81"/>
            <rFont val="Tahoma"/>
            <family val="2"/>
          </rPr>
          <t xml:space="preserve">
The program sponsor is the entity/institution that meets the requirements outlined in the applicable I.A. program sponsor type in the CAAHEP Standards under which the program is applying.  When the program sponsor is a post-secondary academic institution or hospital/clinic/medical center (I.A.1-3), CAAHEP relies on the information provided or published by institutional and healthcare accrediting organizations when determining the official name of the program sponsor.  The sponsor name should match the institutional and healthcare accrediting organizations name of record. This sponsor name may be the same as or differ from the program name.
The program will apply for and be recognized by its sponsor name for accreditation purposes. The following are examples of supporting documentation which must reflect the correct name as requested by the CAAHEP Standards.
• 01 Valid Accreditation: (I.A) establishes the program sponsor name
• 03 Certificate-Diploma or award granted: (I.A.2)  in the name of the program sponsor
• Articulation Agreements: (V.F) in the name of the program sponsor
• Affiliation Agreements: (V.F) both clinical and field affiliates in the name of the program sponsor
</t>
        </r>
      </text>
    </comment>
    <comment ref="C16" authorId="0" shapeId="0" xr:uid="{B08CEC46-C96B-40ED-93BB-B887C5197593}">
      <text>
        <r>
          <rPr>
            <sz val="9"/>
            <color indexed="81"/>
            <rFont val="Tahoma"/>
            <family val="2"/>
          </rPr>
          <t xml:space="preserve">
Link to program sponsor's website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C5" authorId="0" shapeId="0" xr:uid="{83BE944C-7147-471D-BACF-A9F33B19D9A7}">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6" authorId="0" shapeId="0" xr:uid="{C45F6446-7859-415E-B7EF-C540DB4D9204}">
      <text>
        <r>
          <rPr>
            <sz val="9"/>
            <color indexed="81"/>
            <rFont val="Tahoma"/>
            <family val="2"/>
          </rPr>
          <t xml:space="preserve">
There must either be a current pathway for graduates to obtain college credit upon completion of the program or a current formal agreement with an accredited college that includes the number of college credits granted to the student in recognition of completion of the program.
This agreement allows students to receive college credit if they enroll at the educational institution; it does not require that students who do not register receive college credit.</t>
        </r>
      </text>
    </comment>
    <comment ref="C7" authorId="0" shapeId="0" xr:uid="{529D9588-49DD-4566-91AA-B40B40A151AD}">
      <text>
        <r>
          <rPr>
            <sz val="9"/>
            <color indexed="81"/>
            <rFont val="Tahoma"/>
            <family val="2"/>
          </rPr>
          <t xml:space="preserve">
There must either be a current pathway for graduates to obtain college credit upon completion of the Paramedic program or a current formal agreement with an accredited college that includes the number of college credits granted to the student in recognition of completion of the Paramedic program.
This agreement allows students to receive college credit if they enroll at the educational institution; it does not require that students who do not register receive college credit.</t>
        </r>
      </text>
    </comment>
    <comment ref="C10" authorId="0" shapeId="0" xr:uid="{593DFAA4-8B32-4BC5-95BF-B7DDCBACA17E}">
      <text>
        <r>
          <rPr>
            <sz val="9"/>
            <color indexed="81"/>
            <rFont val="Tahoma"/>
            <family val="2"/>
          </rPr>
          <t xml:space="preserve">
</t>
        </r>
        <r>
          <rPr>
            <b/>
            <sz val="9"/>
            <color indexed="81"/>
            <rFont val="Tahoma"/>
            <family val="2"/>
          </rPr>
          <t xml:space="preserve">
CAAHEP Policy 2.09</t>
        </r>
        <r>
          <rPr>
            <sz val="9"/>
            <color indexed="81"/>
            <rFont val="Tahoma"/>
            <family val="2"/>
          </rPr>
          <t xml:space="preserve">
</t>
        </r>
        <r>
          <rPr>
            <b/>
            <sz val="9"/>
            <color indexed="81"/>
            <rFont val="Tahoma"/>
            <family val="2"/>
          </rPr>
          <t xml:space="preserve">Full Onsite (In-Person) Delivery: </t>
        </r>
        <r>
          <rPr>
            <sz val="9"/>
            <color indexed="81"/>
            <rFont val="Tahoma"/>
            <family val="2"/>
          </rPr>
          <t>method of delivery in which all didactic and laboratory instruction is provided at an approved location (on or off campus), where instructors and students interact simultaneously in the same physical location.</t>
        </r>
        <r>
          <rPr>
            <b/>
            <sz val="9"/>
            <color indexed="81"/>
            <rFont val="Tahoma"/>
            <family val="2"/>
          </rPr>
          <t xml:space="preserve">
Full Distance Education Delivery:</t>
        </r>
        <r>
          <rPr>
            <sz val="9"/>
            <color indexed="81"/>
            <rFont val="Tahoma"/>
            <family val="2"/>
          </rPr>
          <t xml:space="preserve"> method of delivery in which all didactic and laboratory instruction is provided through distance education, meaning that the instructor and student are physically separated and using technology to interact. Instruction may be synchronous or asynchronous.</t>
        </r>
        <r>
          <rPr>
            <b/>
            <sz val="9"/>
            <color indexed="81"/>
            <rFont val="Tahoma"/>
            <family val="2"/>
          </rPr>
          <t xml:space="preserve">
Blended (or Hybrid) Distance Education Delivery: </t>
        </r>
        <r>
          <rPr>
            <sz val="9"/>
            <color indexed="81"/>
            <rFont val="Tahoma"/>
            <family val="2"/>
          </rPr>
          <t>method of delivery in which all didactic and laboratory instruction is provided using a combination of onsite (in-person) and distance education instruction, which may be synchronous or asynchronous.</t>
        </r>
        <r>
          <rPr>
            <sz val="9"/>
            <color indexed="81"/>
            <rFont val="Tahoma"/>
            <family val="2"/>
          </rPr>
          <t xml:space="preserve">
</t>
        </r>
      </text>
    </comment>
    <comment ref="C14" authorId="0" shapeId="0" xr:uid="{7CBEFD12-86E5-4399-94A2-470F8F49D2F2}">
      <text>
        <r>
          <rPr>
            <b/>
            <sz val="9"/>
            <color indexed="81"/>
            <rFont val="Tahoma"/>
            <family val="2"/>
          </rPr>
          <t xml:space="preserve">
Enrolled: 
</t>
        </r>
        <r>
          <rPr>
            <sz val="9"/>
            <color indexed="81"/>
            <rFont val="Tahoma"/>
            <family val="2"/>
          </rPr>
          <t xml:space="preserve">student who is registered for and participating in academic course(s).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14" authorId="0" shapeId="0" xr:uid="{3CB0D425-65BE-48EA-A146-7FE65DAFFACF}">
      <text>
        <r>
          <rPr>
            <b/>
            <sz val="9"/>
            <color indexed="81"/>
            <rFont val="Tahoma"/>
            <family val="2"/>
          </rPr>
          <t xml:space="preserve">
Standard I.A. Sponsoring Institution  
A program sponsor must be at least one of the following
1.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2. A post-secondary academic institution outside of the United States and its territories that is authorized under applicable law or other acceptable authority to provide a postsecondary program, which awards a minimum of a certificate or equivalent at the completion of the academic program.
3. A hospital, clinic or medical center accredited by a healthcare accrediting agency or equivalent that is recognized by the U.S. Department of Health and Human Services and authorized under applicable law to provide healthcare and authorized under applicable law to provide the post-secondary program, which awards a minimum of a certificate at the completion of the program.
4. A branch of the United States Armed Forces or a federal, state, or local governmental or municipal agency which awards a minimum of a certificate at the completion of the program.
5. A consortium, which is a group made up of two or more members that operate an educational program through a written agreement that outlines the expectations and responsibilities of each of the partners. At least one of the consortium partners must meet the requirements of a program sponsor set forth in I.A.1.- I.A.4.
a. The consortium governing board must meet at least annually.
Consortium does not refer to clinical affiliation agreements with the program sponsor.
</t>
        </r>
        <r>
          <rPr>
            <i/>
            <sz val="9"/>
            <color indexed="81"/>
            <rFont val="Tahoma"/>
            <family val="2"/>
          </rPr>
          <t>For a distance education program, the location of program is the mailing address of the sponsor.</t>
        </r>
        <r>
          <rPr>
            <sz val="9"/>
            <color indexed="81"/>
            <rFont val="Tahoma"/>
            <family val="2"/>
          </rPr>
          <t xml:space="preserve">
</t>
        </r>
      </text>
    </comment>
    <comment ref="I17" authorId="0" shapeId="0" xr:uid="{36D7BAA6-2AF7-4777-BE8E-045E748435E5}">
      <text>
        <r>
          <rPr>
            <b/>
            <sz val="9"/>
            <color indexed="81"/>
            <rFont val="Tahoma"/>
            <family val="2"/>
          </rPr>
          <t xml:space="preserve">Institutional Accreditor Examples: </t>
        </r>
        <r>
          <rPr>
            <sz val="9"/>
            <color indexed="81"/>
            <rFont val="Tahoma"/>
            <family val="2"/>
          </rPr>
          <t xml:space="preserve">
</t>
        </r>
        <r>
          <rPr>
            <b/>
            <sz val="9"/>
            <color indexed="81"/>
            <rFont val="Tahoma"/>
            <family val="2"/>
          </rPr>
          <t>Standard I.A.1 Sponsorship</t>
        </r>
        <r>
          <rPr>
            <sz val="9"/>
            <color indexed="81"/>
            <rFont val="Tahoma"/>
            <family val="2"/>
          </rPr>
          <t xml:space="preserve"> (i.e., ACAOM, ABHES, ACCJC, ACCSC, ACICS, ACGME, CAAS, COE, HLC, MSCHE, NEASC, NWCCU, SACS, WASC)
</t>
        </r>
        <r>
          <rPr>
            <b/>
            <sz val="9"/>
            <color indexed="81"/>
            <rFont val="Tahoma"/>
            <family val="2"/>
          </rPr>
          <t xml:space="preserve">
Standard I.A.3 Sponsorship</t>
        </r>
        <r>
          <rPr>
            <sz val="9"/>
            <color indexed="81"/>
            <rFont val="Tahoma"/>
            <family val="2"/>
          </rPr>
          <t xml:space="preserve"> (i.e., The Joint Commission, DNV Healthcare Inc., HFAP)
</t>
        </r>
      </text>
    </comment>
    <comment ref="B18" authorId="0" shapeId="0" xr:uid="{F872E997-3F9F-454F-B582-79917BCAF92F}">
      <text>
        <r>
          <rPr>
            <b/>
            <sz val="9"/>
            <color indexed="81"/>
            <rFont val="Tahoma"/>
            <family val="2"/>
          </rPr>
          <t xml:space="preserve">
Standard I.B. Responsibilities of Program Sponsor  
The program sponsor must
1. Ensure that the program meets the Standards; 
2. Award academic credit for the program or have an articulation agreement with an accredited post-secondary institution; and, 
3. Have a preparedness plan in place that assures continuity of education services in the event of an unanticipated interruption.
</t>
        </r>
        <r>
          <rPr>
            <i/>
            <sz val="9"/>
            <color indexed="81"/>
            <rFont val="Tahoma"/>
            <family val="2"/>
          </rPr>
          <t>Examples of unanticipated interruptions may include unexpected departure of key personnel, natural disaster, public health crisis, fire, flood, power failure, failure of information technology services, or other events that may lead to inaccessibility of educational services.</t>
        </r>
        <r>
          <rPr>
            <b/>
            <sz val="9"/>
            <color indexed="81"/>
            <rFont val="Tahoma"/>
            <family val="2"/>
          </rPr>
          <t xml:space="preserve"> 
</t>
        </r>
        <r>
          <rPr>
            <sz val="9"/>
            <color indexed="81"/>
            <rFont val="Tahoma"/>
            <family val="2"/>
          </rPr>
          <t xml:space="preserve">
</t>
        </r>
      </text>
    </comment>
    <comment ref="D67" authorId="0" shapeId="0" xr:uid="{CE6796DB-956E-4964-B3D0-EF369B9DBD9A}">
      <text>
        <r>
          <rPr>
            <b/>
            <sz val="9"/>
            <color indexed="81"/>
            <rFont val="Tahoma"/>
            <family val="2"/>
          </rPr>
          <t xml:space="preserve">Articulation Agreement:
</t>
        </r>
        <r>
          <rPr>
            <sz val="9"/>
            <color indexed="81"/>
            <rFont val="Tahoma"/>
            <family val="2"/>
          </rPr>
          <t>An articulation agreement is an agreement between an educational institution and a training facility to provide college credit to individuals completing the training program. This agreement allows students to receive college credit if they enroll at the educational institution; it does not require that students who do not register receive college credit. 
The articulation agreement may be composed as a memorandum of understanding, transfer agreement, or other suitable instrument, as long as the requirements of articulation are met.</t>
        </r>
      </text>
    </comment>
    <comment ref="D88" authorId="0" shapeId="0" xr:uid="{89F75054-884F-4341-9CD2-43F0762090C2}">
      <text>
        <r>
          <rPr>
            <b/>
            <sz val="9"/>
            <color indexed="81"/>
            <rFont val="Tahoma"/>
            <family val="2"/>
          </rPr>
          <t xml:space="preserve">
Consortium Agreement:
</t>
        </r>
        <r>
          <rPr>
            <sz val="9"/>
            <color indexed="81"/>
            <rFont val="Tahoma"/>
            <family val="2"/>
          </rPr>
          <t xml:space="preserve">An agreement, contract, or memorandum of understanding between two (2) or more entities to provide governance of a program. The members of the consortium set up a separate governing body to establish and run an educational program. The governance, lines of authority, roles of each partner must be established in the agreement, and have an organizational chart.
</t>
        </r>
      </text>
    </comment>
    <comment ref="M112" authorId="0" shapeId="0" xr:uid="{B8CB94BA-88CA-4A63-A486-6300E4574E13}">
      <text>
        <r>
          <rPr>
            <b/>
            <sz val="9"/>
            <color indexed="81"/>
            <rFont val="Tahoma"/>
            <family val="2"/>
          </rPr>
          <t xml:space="preserve">
Governance Body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 ref="L119" authorId="0" shapeId="0" xr:uid="{742BE635-3102-4B5A-8F61-E743ED7DB46F}">
      <text>
        <r>
          <rPr>
            <b/>
            <sz val="9"/>
            <color indexed="81"/>
            <rFont val="Tahoma"/>
            <family val="2"/>
          </rPr>
          <t xml:space="preserve">Governance Board for Consortium
</t>
        </r>
        <r>
          <rPr>
            <sz val="9"/>
            <color indexed="81"/>
            <rFont val="Tahoma"/>
            <family val="2"/>
          </rPr>
          <t>A consortium sponsor is an entity consisting of two or more members that exists for the purpose of operating a paramedic educational program. The members of the consortium must establish a governing body to oversee the educational program. Each member of the consortium must have an equal representation on the governing body. The governance, lines of authority, roles of each member of the body must be established in the agreement and be reflected in an organizational chart. The governing body is distinctly separate and independent of the program’s Advisory Committee.
If the Consortium sponsor has two members, Agency X and Agency Y, it will have a governing body with equal representation from Agency X and Agency Y. For example, if a governing body is comprised of six individuals, three will represent Agency X and three will represent Agency Y. Each governing body must have a Chair elected by its members.</t>
        </r>
        <r>
          <rPr>
            <b/>
            <sz val="9"/>
            <color indexed="81"/>
            <rFont val="Tahoma"/>
            <family val="2"/>
          </rPr>
          <t xml:space="preserve">
</t>
        </r>
        <r>
          <rPr>
            <sz val="9"/>
            <color indexed="81"/>
            <rFont val="Tahoma"/>
            <family val="2"/>
          </rPr>
          <t xml:space="preserve">
</t>
        </r>
      </text>
    </comment>
    <comment ref="E142" authorId="0" shapeId="0" xr:uid="{B5D44F73-0E54-4D97-8AA9-6899859CA460}">
      <text>
        <r>
          <rPr>
            <b/>
            <sz val="9"/>
            <color indexed="81"/>
            <rFont val="Tahoma"/>
            <family val="2"/>
          </rPr>
          <t xml:space="preserve">
Programmatic Organizational Chart: </t>
        </r>
        <r>
          <rPr>
            <sz val="9"/>
            <color indexed="81"/>
            <rFont val="Tahoma"/>
            <family val="2"/>
          </rPr>
          <t>a visual representation of the program’s personnel structure.</t>
        </r>
        <r>
          <rPr>
            <b/>
            <sz val="9"/>
            <color indexed="81"/>
            <rFont val="Tahoma"/>
            <family val="2"/>
          </rPr>
          <t xml:space="preserve">
Corporate Organizational Charts:</t>
        </r>
        <r>
          <rPr>
            <sz val="9"/>
            <color indexed="81"/>
            <rFont val="Tahoma"/>
            <family val="2"/>
          </rPr>
          <t xml:space="preserve">  
Is a visual representation/chart that shows the overall corporate structure of an organization.  For consortium sponsored programs this includes a separate chart for each member to the agreement. 
For example, when a consortium member is part of a hospital system, ambulance service, or training academy.  It helps to show the corporate structure of where a hospital sits within the overall corporate organization or who is the parent company of an abmulance service or training academy.  
A corporate organizational chart is different from a simple personnel chart.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Lisa Collard</author>
  </authors>
  <commentList>
    <comment ref="B7" authorId="0" shapeId="0" xr:uid="{688FE157-5B9D-42C5-BDBC-717E0722ADDB}">
      <text>
        <r>
          <rPr>
            <b/>
            <sz val="9"/>
            <color indexed="81"/>
            <rFont val="Tahoma"/>
            <family val="2"/>
          </rPr>
          <t xml:space="preserve">
Standard III.B. Personnel
The sponsor must appoint sufficient faculty and staff with the necessary qualifications to perform the functions identified in documented job descriptions and to achieve the program’s stated goals and outcomes.
At minimum, the following positions are required: Program Director, Medical Director, Faculty/Instructional Staff.
</t>
        </r>
      </text>
    </comment>
    <comment ref="B17" authorId="0" shapeId="0" xr:uid="{61ACC1DE-6743-46B7-9D66-2107DA9DD4EF}">
      <text>
        <r>
          <rPr>
            <sz val="9"/>
            <color indexed="81"/>
            <rFont val="Tahoma"/>
            <family val="2"/>
          </rPr>
          <t xml:space="preserve">
</t>
        </r>
        <r>
          <rPr>
            <b/>
            <sz val="9"/>
            <color indexed="81"/>
            <rFont val="Tahoma"/>
            <family val="2"/>
          </rPr>
          <t xml:space="preserve">
Standard III.B.3.a Personnel - Associate Medical Director Responsibilities </t>
        </r>
        <r>
          <rPr>
            <sz val="9"/>
            <color indexed="81"/>
            <rFont val="Tahoma"/>
            <family val="2"/>
          </rPr>
          <t xml:space="preserve">
</t>
        </r>
        <r>
          <rPr>
            <b/>
            <sz val="9"/>
            <color indexed="81"/>
            <rFont val="Tahoma"/>
            <family val="2"/>
          </rPr>
          <t xml:space="preserve">When the program designates an associate medical director, the MD must specify the delegated responsibilities.  The Associate Medical Director must
1) Fulfill responsibilities as delegated by the program Medical Director.
</t>
        </r>
        <r>
          <rPr>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1" authorId="0" shapeId="0" xr:uid="{0B958349-F051-43DA-B39C-6255C98C7BAE}">
      <text>
        <r>
          <rPr>
            <b/>
            <sz val="9"/>
            <color indexed="81"/>
            <rFont val="Tahoma"/>
            <family val="2"/>
          </rPr>
          <t xml:space="preserve">
Standard III.B.4.a Personnel - Assistant Medical Director Responsibilities 
When the program Medical Director or Associate Medical Director cannot legally provide supervision for out-of-state location(s) of the educational activities of the program, the sponsor must appoint an Assistant Medical Director.  The Assistant Medical Director must
1) Provide medical supervision and oversight of students participating in clinical rotations, field experience and capstone field internship.
</t>
        </r>
        <r>
          <rPr>
            <i/>
            <sz val="9"/>
            <color indexed="81"/>
            <rFont val="Tahoma"/>
            <family val="2"/>
          </rPr>
          <t>In certain circumstances, such as an out of state satellite location, the program Medical Director may delegate designated program responsibilities to the Associate or Assistant Medical Director under the supervision of the program Medical Director.</t>
        </r>
      </text>
    </comment>
    <comment ref="B24" authorId="0" shapeId="0" xr:uid="{781642D0-4EB3-4503-895C-397A5389E53D}">
      <text>
        <r>
          <rPr>
            <b/>
            <sz val="9"/>
            <color indexed="81"/>
            <rFont val="Tahoma"/>
            <family val="2"/>
          </rPr>
          <t xml:space="preserve">
Standard III.B.6.a Personnel - Lead Instructor Responsibilities 
When the Program Director delegates specified responsibilities to a lead instructor, the Lead Instructor must:
1) Perform duties assigned under the direction and delegation of the Program Director.
</t>
        </r>
        <r>
          <rPr>
            <i/>
            <sz val="9"/>
            <color indexed="81"/>
            <rFont val="Tahoma"/>
            <family val="2"/>
          </rPr>
          <t xml:space="preserve">
The Lead Instructor duties may include teaching paramedic or AEMT course(s) and/or assisting in coordination of the didactic, lab, clinical and/or field internship instruction. </t>
        </r>
        <r>
          <rPr>
            <b/>
            <sz val="9"/>
            <color indexed="81"/>
            <rFont val="Tahoma"/>
            <family val="2"/>
          </rPr>
          <t xml:space="preserve">
</t>
        </r>
      </text>
    </comment>
    <comment ref="B47" authorId="0" shapeId="0" xr:uid="{A1D3D0B9-251C-4303-BF7D-1FD2FCAFAF76}">
      <text>
        <r>
          <rPr>
            <b/>
            <sz val="9"/>
            <color indexed="81"/>
            <rFont val="Tahoma"/>
            <family val="2"/>
          </rPr>
          <t xml:space="preserve">
Standard III.B.1.a Personnel - Program Director Responsibilities 
The program director must be responsible for all aspects of the program, including, but not limited to
1) Administration, organization, and supervision of the program,
2) Continuous quality review and improvement of the educational program;
3) Academic oversight, including curriculum planning and development; and
4) Orientation/training and supervision of clinical and capstone field internship preceptors.</t>
        </r>
        <r>
          <rPr>
            <sz val="9"/>
            <color indexed="81"/>
            <rFont val="Tahoma"/>
            <family val="2"/>
          </rPr>
          <t xml:space="preserve">
</t>
        </r>
        <r>
          <rPr>
            <i/>
            <sz val="9"/>
            <color indexed="81"/>
            <rFont val="Tahoma"/>
            <family val="2"/>
          </rPr>
          <t xml:space="preserve">
It is recommended that the program director have a minimum of a Master’s degree.
It is recommended that the program director’s degree be in a health-related profession, EMS, or education.
It is recommended that the program director is a full-time position.</t>
        </r>
        <r>
          <rPr>
            <sz val="9"/>
            <color indexed="81"/>
            <rFont val="Tahoma"/>
            <family val="2"/>
          </rPr>
          <t xml:space="preserve">
</t>
        </r>
      </text>
    </comment>
    <comment ref="B84" authorId="0" shapeId="0" xr:uid="{D1FF733C-4445-4EA4-934B-12844EBEC797}">
      <text>
        <r>
          <rPr>
            <b/>
            <sz val="9"/>
            <color indexed="81"/>
            <rFont val="Tahoma"/>
            <family val="2"/>
          </rPr>
          <t xml:space="preserve">
Standard III.B.2.a Personnel - Medical Director Responsibilities 
The medical director must be responsible for medical oversight of the program, including but not limited to 
1) Review and approve the educational content of the program to include didactic, laboratory, clinical experience, field experience, and capstone field to ensure it meets current standards of medical practice; 
2) Review and approve the required minimum numbers for each of the required patient contacts and procedures listed in these Standards;
3) Review and approve the instruments and processes used to evaluate students in didactic, laboratory, clinical, field experience, and capstone field internship;
4) Review the progress of each student throughout the program, and assist in the determination of appropriate corrective measures;
It is recommended that corrective measures occur in the cases of failing academic or clinical or field internship performance.
5) Ensure the competence of each graduate of the program in the cognitive, psychomotor, and affective domains;
6) Engage in cooperative involvement with the program director; and
7) Ensure the effectiveness and quality of any Medical Director responsibilities delegated to an Associate or Assistant Medical Director.
</t>
        </r>
        <r>
          <rPr>
            <i/>
            <sz val="9"/>
            <color indexed="81"/>
            <rFont val="Tahoma"/>
            <family val="2"/>
          </rPr>
          <t xml:space="preserve">
It is recommended that the Medical Director interaction be in a variety of settings, such as lecture, laboratory, clinical, capstone field internship. Interaction may be by synchronous electronic methods.</t>
        </r>
      </text>
    </comment>
    <comment ref="B108" authorId="0" shapeId="0" xr:uid="{5C015261-5C31-499A-B524-EF1219AF221F}">
      <text>
        <r>
          <rPr>
            <sz val="9"/>
            <color indexed="81"/>
            <rFont val="Tahoma"/>
            <family val="2"/>
          </rPr>
          <t xml:space="preserve">
</t>
        </r>
        <r>
          <rPr>
            <b/>
            <sz val="9"/>
            <color indexed="81"/>
            <rFont val="Tahoma"/>
            <family val="2"/>
          </rPr>
          <t xml:space="preserve">Standard III.B.5.a Personnel - Faculty/Instructional Staff Responsibilities 
For all didactic, laboratory, and clinical instruction to which a student is assigned, there must be qualified individual(s) clearly designated by the program to provide instruction, supervision, and timely assessments of the student’s progress in meeting program requirements.
</t>
        </r>
        <r>
          <rPr>
            <i/>
            <sz val="9"/>
            <color indexed="81"/>
            <rFont val="Tahoma"/>
            <family val="2"/>
          </rPr>
          <t xml:space="preserve">
 It is recommended a faculty member assists in teaching and/or clinical coordination in addition to the program director. </t>
        </r>
        <r>
          <rPr>
            <b/>
            <sz val="9"/>
            <color indexed="81"/>
            <rFont val="Tahoma"/>
            <family val="2"/>
          </rPr>
          <t xml:space="preserve"> </t>
        </r>
      </text>
    </comment>
  </commentList>
</comments>
</file>

<file path=xl/sharedStrings.xml><?xml version="1.0" encoding="utf-8"?>
<sst xmlns="http://schemas.openxmlformats.org/spreadsheetml/2006/main" count="371" uniqueCount="241">
  <si>
    <t>Committee on Accreditation of Educational Programs</t>
  </si>
  <si>
    <t>8301 Lakeview Pkwy, Suite 111-312</t>
  </si>
  <si>
    <t>Rowlett, TX  75088</t>
  </si>
  <si>
    <t>INSTRUCTIONS</t>
  </si>
  <si>
    <t>See:</t>
  </si>
  <si>
    <t>Staff:</t>
  </si>
  <si>
    <t>Fee Chart</t>
  </si>
  <si>
    <t>TITLE PAGE</t>
  </si>
  <si>
    <t>1.</t>
  </si>
  <si>
    <t>2.</t>
  </si>
  <si>
    <t>3.</t>
  </si>
  <si>
    <t>4.</t>
  </si>
  <si>
    <t>5.</t>
  </si>
  <si>
    <t>6.</t>
  </si>
  <si>
    <t>7.</t>
  </si>
  <si>
    <t>8.</t>
  </si>
  <si>
    <t>Program Level:</t>
  </si>
  <si>
    <t>Name:</t>
  </si>
  <si>
    <t>Address:</t>
  </si>
  <si>
    <t>Title:</t>
  </si>
  <si>
    <t>Program Director</t>
  </si>
  <si>
    <t>Medical Director</t>
  </si>
  <si>
    <t>9.</t>
  </si>
  <si>
    <t>BRIEF HISTORY</t>
  </si>
  <si>
    <t>STANDARD I: Sponsorship</t>
  </si>
  <si>
    <t>Is the sponsor a consortium?</t>
  </si>
  <si>
    <t>U.S. Post-secondary institution (Standard I.A.1)</t>
  </si>
  <si>
    <t>Foreign Post-Secondary Institution (Standard I.A.2)</t>
  </si>
  <si>
    <t>Hospital, clinic, or medical center (Standard I.A.3)</t>
  </si>
  <si>
    <t>Governmental education or medical service (Standard I.A.4)</t>
  </si>
  <si>
    <t>PROGRAM INFORMATION</t>
  </si>
  <si>
    <t>10.</t>
  </si>
  <si>
    <t>11.</t>
  </si>
  <si>
    <t>12.</t>
  </si>
  <si>
    <t>13.</t>
  </si>
  <si>
    <t>Write a brief description of the history and development of the program from its inception.  
Include significant events affecting the program.</t>
  </si>
  <si>
    <t>Position</t>
  </si>
  <si>
    <t>Didactic</t>
  </si>
  <si>
    <t>or Lab?</t>
  </si>
  <si>
    <t>Week</t>
  </si>
  <si>
    <t>% of time</t>
  </si>
  <si>
    <t>Lab</t>
  </si>
  <si>
    <t>Avg # Hrs/</t>
  </si>
  <si>
    <t>Click inside the text box to enter/edit or copy/paste text (there is no spell-check).</t>
  </si>
  <si>
    <t>Certificate/Diploma</t>
  </si>
  <si>
    <t>Associate Degree</t>
  </si>
  <si>
    <t>Baccalaureate Degree</t>
  </si>
  <si>
    <t>Master's Degree</t>
  </si>
  <si>
    <t>Clinical</t>
  </si>
  <si>
    <t>Field</t>
  </si>
  <si>
    <t>&lt;=== Hovering your cursor over a cell with a red triangle in upper right corner reveals text.  Try it.</t>
  </si>
  <si>
    <t>NOTE: Additional fees may be assessed if documents are rejected and/or require re-submission.</t>
  </si>
  <si>
    <r>
      <t>FEES</t>
    </r>
    <r>
      <rPr>
        <sz val="11"/>
        <color rgb="FF002060"/>
        <rFont val="Arial"/>
        <family val="2"/>
      </rPr>
      <t xml:space="preserve">: </t>
    </r>
  </si>
  <si>
    <t xml:space="preserve">        </t>
  </si>
  <si>
    <t xml:space="preserve">       </t>
  </si>
  <si>
    <t xml:space="preserve"> </t>
  </si>
  <si>
    <t>State:</t>
  </si>
  <si>
    <t>Zip:</t>
  </si>
  <si>
    <t>City:</t>
  </si>
  <si>
    <t>Please Select</t>
  </si>
  <si>
    <t>Automatic Link(s) ====&gt;</t>
  </si>
  <si>
    <t>*</t>
  </si>
  <si>
    <t>Automatic Link ====&gt;</t>
  </si>
  <si>
    <t xml:space="preserve">        Exact Document Name (for each):</t>
  </si>
  <si>
    <t xml:space="preserve">                   Type of File(s):    Adobe Portable Document (.pdf)</t>
  </si>
  <si>
    <t xml:space="preserve">            Exact Document Name:</t>
  </si>
  <si>
    <t>Standard I.A
Sponsoring Institution</t>
  </si>
  <si>
    <t>Standard III.B.
Personnel</t>
  </si>
  <si>
    <t>STANDARD III: Resources (Personnel)</t>
  </si>
  <si>
    <t>Sponsoring Institution Category:</t>
  </si>
  <si>
    <t>Ambulance Services</t>
  </si>
  <si>
    <t>Community College</t>
  </si>
  <si>
    <t>Consortium</t>
  </si>
  <si>
    <t>County/Municipality</t>
  </si>
  <si>
    <t>Fire Services</t>
  </si>
  <si>
    <t>Hospital Based</t>
  </si>
  <si>
    <t>Junior College</t>
  </si>
  <si>
    <t>Military</t>
  </si>
  <si>
    <t>Technical College</t>
  </si>
  <si>
    <t>Federal Government</t>
  </si>
  <si>
    <t>State, County, or Local Government</t>
  </si>
  <si>
    <t xml:space="preserve">   (in months)</t>
  </si>
  <si>
    <t xml:space="preserve">                   Type of File:    Adobe Portable Document (.pdf)</t>
  </si>
  <si>
    <t xml:space="preserve">*
</t>
  </si>
  <si>
    <t xml:space="preserve">        Exact Document Name:</t>
  </si>
  <si>
    <t>Yrs in</t>
  </si>
  <si>
    <t>Degrees &amp;</t>
  </si>
  <si>
    <t>Credentials</t>
  </si>
  <si>
    <t>a.</t>
  </si>
  <si>
    <t>b.</t>
  </si>
  <si>
    <t>c.</t>
  </si>
  <si>
    <t>d.</t>
  </si>
  <si>
    <t>e.</t>
  </si>
  <si>
    <t>f.</t>
  </si>
  <si>
    <t>g.</t>
  </si>
  <si>
    <t>h.</t>
  </si>
  <si>
    <t>i.</t>
  </si>
  <si>
    <t>j.</t>
  </si>
  <si>
    <t>k.</t>
  </si>
  <si>
    <t>l.</t>
  </si>
  <si>
    <t>m.</t>
  </si>
  <si>
    <t>n.</t>
  </si>
  <si>
    <t>o.</t>
  </si>
  <si>
    <t>p.</t>
  </si>
  <si>
    <t>q.</t>
  </si>
  <si>
    <t>r.</t>
  </si>
  <si>
    <t>s.</t>
  </si>
  <si>
    <t>t.</t>
  </si>
  <si>
    <t>CoAEMSP provides a form.  See available link to the right ====&gt;</t>
  </si>
  <si>
    <t>Program Director Workload</t>
  </si>
  <si>
    <t>Full- or</t>
  </si>
  <si>
    <t>Avg Total Hours</t>
  </si>
  <si>
    <t>Year</t>
  </si>
  <si>
    <t>Part-time</t>
  </si>
  <si>
    <t>Worked/wk</t>
  </si>
  <si>
    <t>hours/wk</t>
  </si>
  <si>
    <t>Save and Complete next tab (Program Info)</t>
  </si>
  <si>
    <t>Save and Complete next tab (Standard I-Sponsorship)</t>
  </si>
  <si>
    <t>List any other Commission on Accreditation of Allied Health Education Programs (CAAHEP) accredited programs sponsored by this institution/consortium.  If there are no other CAAHEP accredited programs, then place "N/A" in the box provided below.</t>
  </si>
  <si>
    <t>Sponsor Type:</t>
  </si>
  <si>
    <t>Instructional Faculty</t>
  </si>
  <si>
    <t># of didactic</t>
  </si>
  <si>
    <t># lab related</t>
  </si>
  <si>
    <t># program director admin</t>
  </si>
  <si>
    <t># of clinical
field related</t>
  </si>
  <si>
    <t>Calendar/
Academic</t>
  </si>
  <si>
    <t>for the EMS Professions</t>
  </si>
  <si>
    <t>Programs Seeking the CoAEMSP Letter of Review (LoR)</t>
  </si>
  <si>
    <t>CoAEMSP LoR Application</t>
  </si>
  <si>
    <t>APPLICATION FORMAT:</t>
  </si>
  <si>
    <r>
      <t xml:space="preserve">
</t>
    </r>
    <r>
      <rPr>
        <b/>
        <sz val="16"/>
        <color rgb="FFC00000"/>
        <rFont val="Calibri"/>
        <family val="2"/>
        <scheme val="minor"/>
      </rPr>
      <t xml:space="preserve">The Step By Step Instructions below must be followed carefully to correctly complete the LoR Application.  
Click on the link below to access the Step By Step Instructions for compiling the LoR Application. </t>
    </r>
  </si>
  <si>
    <t xml:space="preserve">Respond to each question directly into the spaces provided in this application.  The protected format does not spell-check, so responses may be composed in a wordprocessing document, then pasted into this application when complete.  The application contains built in logic that formulates questions based on the way previous ones have been answered.  If a question appears like it is blank or incomplete, then a question has not yet been answered and will appear blank or incomplete until all required questions have been answered.  Therefore, you should complete each of the following TABS in order throughout the application.  </t>
  </si>
  <si>
    <r>
      <rPr>
        <b/>
        <u/>
        <sz val="11"/>
        <color theme="8" tint="-0.249977111117893"/>
        <rFont val="Arial"/>
        <family val="2"/>
      </rPr>
      <t>Key Points to Remember:</t>
    </r>
    <r>
      <rPr>
        <b/>
        <sz val="11"/>
        <color theme="8" tint="-0.249977111117893"/>
        <rFont val="Arial"/>
        <family val="2"/>
      </rPr>
      <t xml:space="preserve">
~ Do not use a collaborative cloud-based platform (i.e., Sharepoint, Google Docs, etc.) to complete the LoR Application
~ Save your work often as you complete the application
~ All supporting documentation must be positioned so that it does not need rotating to view
~ No paper copies or USB/CDs are accepted
~ Be sure the application is entirely complete and all supporting documentation has been place in the Documents sub-folder and then, zip the ENTIRE contents and upload it to the fileshare.  DO NOT UPLOAD INDIVIDUALLY. </t>
    </r>
  </si>
  <si>
    <t>u.</t>
  </si>
  <si>
    <t>v.</t>
  </si>
  <si>
    <t>w.</t>
  </si>
  <si>
    <t>x.</t>
  </si>
  <si>
    <t>y.</t>
  </si>
  <si>
    <t>z.</t>
  </si>
  <si>
    <t>Click Here For Step By Step Instructions</t>
  </si>
  <si>
    <r>
      <t xml:space="preserve">Lisa Collard
214-703-8445 </t>
    </r>
    <r>
      <rPr>
        <sz val="9"/>
        <color rgb="FF984806"/>
        <rFont val="Arial"/>
        <family val="2"/>
      </rPr>
      <t>ext 118</t>
    </r>
  </si>
  <si>
    <r>
      <t xml:space="preserve">The LoR Application must be submitted electronically via upload according to the Step By Step Instructions.  </t>
    </r>
    <r>
      <rPr>
        <b/>
        <sz val="11"/>
        <color rgb="FF002060"/>
        <rFont val="Arial"/>
        <family val="2"/>
      </rPr>
      <t>No paper copies or USB/CDs are accepted</t>
    </r>
    <r>
      <rPr>
        <sz val="11"/>
        <color rgb="FF002060"/>
        <rFont val="Arial"/>
        <family val="2"/>
      </rPr>
      <t>.  If the program needs further assistance, please contact Lisa Collard.</t>
    </r>
  </si>
  <si>
    <t>University</t>
  </si>
  <si>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</si>
  <si>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Accounting@coaemsp.org</t>
  </si>
  <si>
    <t>All new programs must complete and submit the 'LoR Application Invoice Request' form.  The invoice will be sent to the program and is payable upon submission of the LoR Application.</t>
  </si>
  <si>
    <r>
      <t xml:space="preserve">for the 2023 CAAHEP </t>
    </r>
    <r>
      <rPr>
        <b/>
        <i/>
        <sz val="24"/>
        <color rgb="FF002060"/>
        <rFont val="Arial"/>
        <family val="2"/>
      </rPr>
      <t>Standards &amp; Guidelines</t>
    </r>
  </si>
  <si>
    <t xml:space="preserve">All new programs follow the same pathway to enter the accreditation system and the LoR Application is the first step in the accreditation process.  Programs should carefully read the CAAHEP Standards &amp; Guidelines, the CoAEMSP Interpretations to the Standards and Guidelines, and the CoAEMSP Policies and Procedures.  The LoR Application (electronic) must be received by the CoAEMSP, in addition, to the payment of fees for the process of seeking the CoAEMSP Letter of Review to begin.
The CoAEMSP will use the LoR Application, Letter of Review Self-Study Report (LSSR), and any additional information submitted to assess the program’s degree of compliance with the Standards and Guidelines for the Accreditation of Educational Programs in the Emergency Medical Services Professions of the Commission on Accreditation of Allied Health Education Programs (CAAHEP) [www.caahep.org]. 
The Letter of Review is not a CAAHEP accreditation status, it is a status granted by the Committee on Accreditation of Educational Programs for the Emergency Medical Services Professions (CoAEMSP) signifying that a program is seeking initial accreditation from Commission on Accreditation of Allied Health Education Programs (CAAHEP) [www.caahep.org].  Once granted, the CoAEMSP Letter of Review is recognized by the National Registry of Emergency Medical Technicians (NREMT) for eligibility to take the National Registry's Paramedic credentialing examination(s). However, it is NOT a guarantee of eventual accreditation by CAAHEP.
</t>
  </si>
  <si>
    <t>Sponsor name, program name, and address of the program sponsor:</t>
  </si>
  <si>
    <t xml:space="preserve">NOTE: All program material must accurately reflect the sponsor name and program name where listed. </t>
  </si>
  <si>
    <t>Sponsor Name:</t>
  </si>
  <si>
    <t>Program Name:</t>
  </si>
  <si>
    <t>Phone Number:</t>
  </si>
  <si>
    <t>Institution/Sponsor
     Website:</t>
  </si>
  <si>
    <t>Name and contact information for person(s) responsible for the preparation of the report:</t>
  </si>
  <si>
    <t xml:space="preserve">  Title:</t>
  </si>
  <si>
    <t xml:space="preserve">   Submission Date:</t>
  </si>
  <si>
    <t>Is the program sponsor authorized to award academic/college credit for the coursework?</t>
  </si>
  <si>
    <t>14.</t>
  </si>
  <si>
    <t>It is recommended to compose your text in a Word document, then copy and paste into the text box below.</t>
  </si>
  <si>
    <t>Vocational School</t>
  </si>
  <si>
    <t>Standard I.B
Responsibilities of Program Sponsor</t>
  </si>
  <si>
    <t>Private/For Profit</t>
  </si>
  <si>
    <t>Private/Not for Profit</t>
  </si>
  <si>
    <t>Public/For Profit</t>
  </si>
  <si>
    <t>Public/Not for Profit</t>
  </si>
  <si>
    <t>Sponsor Classification:</t>
  </si>
  <si>
    <t xml:space="preserve">      Exact Document Name:      02 State Approval</t>
  </si>
  <si>
    <t xml:space="preserve">                          Type of File:      Adobe Portable Document (.pdf)</t>
  </si>
  <si>
    <t>Link to Available Form      (optional) ===&gt;</t>
  </si>
  <si>
    <t>Action Plan for Unanticipated 
Program Interruption</t>
  </si>
  <si>
    <t xml:space="preserve">
6.</t>
  </si>
  <si>
    <t xml:space="preserve">      Exact Document Name:      03 Preparedness Plan</t>
  </si>
  <si>
    <t>Link to Available Form      (Required if not current) ===&gt;</t>
  </si>
  <si>
    <t xml:space="preserve">CoAEMSP Personnel Form </t>
  </si>
  <si>
    <t xml:space="preserve">                                            17 Personnel</t>
  </si>
  <si>
    <t>The sponsor must have an official job description or other mechanism which includes the required qualifications and position functions for the positions applicable below.</t>
  </si>
  <si>
    <t>Standard III.B.3.a.
Associate MD Responsibilities</t>
  </si>
  <si>
    <t>Standard III.B.4.a.
Assistant MD Responsibilities</t>
  </si>
  <si>
    <t>Standard III.B.6.a.
Lead Instructor Responsibilities</t>
  </si>
  <si>
    <t>Link to Available Forms      (Required if requested) ===&gt;</t>
  </si>
  <si>
    <t>Standard III.B.1.a.
PD Responsibilities</t>
  </si>
  <si>
    <t xml:space="preserve">
3.</t>
  </si>
  <si>
    <t>CoAEMSP provides forms.  See available link to the right ====&gt;</t>
  </si>
  <si>
    <t>1) Administration, organization, and supervision of the program</t>
  </si>
  <si>
    <t>2) Continuous quality review and improvement of the educational program</t>
  </si>
  <si>
    <t>3) Academic oversight, including curriculum planning and development</t>
  </si>
  <si>
    <t>In the last calendar or academic year, indicate the Program Director workload assignments.</t>
  </si>
  <si>
    <t>CoAEMSP Medical Director Review
Medical Director Responsibilities</t>
  </si>
  <si>
    <t>Standard III.B.2.a.
MD Responsibilities</t>
  </si>
  <si>
    <t>2) Review and approve the required minimum numbers for each of the required patient contacts and procedures listed in these Standards</t>
  </si>
  <si>
    <t>5) Ensure the competence of each graduate of the program in the cognitive, psychomotor, and affective domains</t>
  </si>
  <si>
    <t>6) Engage in cooperative involvement with the program director</t>
  </si>
  <si>
    <t xml:space="preserve">                                            19a MD Review</t>
  </si>
  <si>
    <t xml:space="preserve">                                            19b MD Responsibilities</t>
  </si>
  <si>
    <t>Standard III.B.5.a.
Faculty/Instructional Staff Responsibilities</t>
  </si>
  <si>
    <t>(Select below)</t>
  </si>
  <si>
    <t>Congratulations!! Please double-check and send to the CoAEMSP</t>
  </si>
  <si>
    <t>Outside U.S. Post-Secondary Institution (Standard I.A.2)</t>
  </si>
  <si>
    <t>Governmental education federal, state, local/municipal (Standard I.A.4)</t>
  </si>
  <si>
    <t>Branch of the United States Armed Forces (Standard I.A.4)</t>
  </si>
  <si>
    <r>
      <t xml:space="preserve">Programs must have a preparedness plan in place that assures continuity of education services in the event of an unanticipated interruption.
</t>
    </r>
    <r>
      <rPr>
        <i/>
        <sz val="12"/>
        <color theme="1"/>
        <rFont val="Arial"/>
        <family val="2"/>
      </rPr>
      <t xml:space="preserve">Examples of unanticipated interruptions may include unexpected departure of key personnel, natural disaster, public health crisis, fire, flood, power failure, failure of information technology services, or other events that may lead to inaccessibility of educational services. </t>
    </r>
  </si>
  <si>
    <r>
      <t xml:space="preserve">4) Review the progress of each student throughout the program, and assist in the determination of appropriate corrective measures
     </t>
    </r>
    <r>
      <rPr>
        <i/>
        <sz val="11"/>
        <color theme="1"/>
        <rFont val="Arial"/>
        <family val="2"/>
      </rPr>
      <t>It is recommended that corrective measures occur in the cases of failing academic or clinical or field internship performance.</t>
    </r>
  </si>
  <si>
    <r>
      <t xml:space="preserve">7) Ensure the effectiveness and quality of any Medical Director responsibilities delegated to an Associate or Assistant Medical Director
     </t>
    </r>
    <r>
      <rPr>
        <i/>
        <sz val="11"/>
        <color theme="1"/>
        <rFont val="Arial"/>
        <family val="2"/>
      </rPr>
      <t>It is recommended that the Medical Director interaction be in a variety of settings, such as lecture, laboratory, clinical, capstone field 
     internship.  Interaction may be by synchronous electronic methods.</t>
    </r>
  </si>
  <si>
    <t xml:space="preserve">                                            17a Job Description PD</t>
  </si>
  <si>
    <t xml:space="preserve">                                            17b Job Description MD</t>
  </si>
  <si>
    <t>CoAEMSP 
Program #:</t>
  </si>
  <si>
    <t>Does the program sponsor have an articulation agreement(s)?</t>
  </si>
  <si>
    <t>15.</t>
  </si>
  <si>
    <t>&lt;=== Autopopulated from question 2 
         on the Program Info tab</t>
  </si>
  <si>
    <r>
      <t xml:space="preserve">To request a Personnel Verification Report for the self-study report, an email must be sent to </t>
    </r>
    <r>
      <rPr>
        <b/>
        <sz val="11"/>
        <color rgb="FF0070C0"/>
        <rFont val="Arial"/>
        <family val="2"/>
      </rPr>
      <t>personnel@coaemsp.org</t>
    </r>
    <r>
      <rPr>
        <b/>
        <sz val="11"/>
        <rFont val="Arial"/>
        <family val="2"/>
      </rPr>
      <t>. In the email, list each individual currently holding each of the personnel positions above (required and if applicable).  Once the program personnel is verified, the program will be sent the Personnel Verification Report required for evidence.  Any discrepancy with the CoAEMSP records must be corrected before the Personnel Verification Report will be issued.</t>
    </r>
  </si>
  <si>
    <t xml:space="preserve">CoAEMSP provides a form for personnel changes (if applicable).  See available link to the right ====&gt;
IMPORTANT:  The Personnel Verification Report will not be issued until all required personnel documentation has been 
                       submitted and CoAEMSP approved.  Refer to the Personnel page of the CoAEMSP website for all personnel 
                       information.  The Personnel Verification Report is different than the individual approval email(s) received from the 
                       CoAEMSP. </t>
  </si>
  <si>
    <t>Place the Personnel Verification Report received from the CoAEMSP in the Documentation folder.  This document must be titled with the 'EXACT document name' and must be included as the type of file format listed below (not Word 97-2003 [.doc], Word 2013 [.docx], or or Excel [.xls]).</t>
  </si>
  <si>
    <t xml:space="preserve">                                                               Does the Program Director also serve as 
                                            the Clinical Coordinator (CC) or a Lead Instructor (LI)?     </t>
  </si>
  <si>
    <t xml:space="preserve">Does the program utilize the Associate Medical Director (Assoc MD) position?     </t>
  </si>
  <si>
    <t xml:space="preserve">Does the program utilize the Assistant Medical Director (Assist MD) position?     </t>
  </si>
  <si>
    <t xml:space="preserve">Does the program utilize full-time Faculty for the program?     </t>
  </si>
  <si>
    <t>Place a copy of the official job description or other mechanism for the Program Director, program Medical Director, Faculty, and other personnel (as applicable) in the Documentation folder.  Each document must be titled with the 'EXACT document name' and must be included as the type of file format listed below (not Word, 97-2003 [.doc], Word 2013 [.docx], or Excel [.xls]).</t>
  </si>
  <si>
    <t>The Medical Director must fulfill each of the duties and responsibilities for all aspects of the program identified in Standard III.B.2.a.
In addition to including the MD Review Form, provide documentation demonstrating the program Medical Director is responsible for each of the duties listed below.</t>
  </si>
  <si>
    <t>1) Review and approve the educational content of the program to include didactic, laboratory, clinical experience, field experience, and capstone field 
     to ensure it meets current standards of medical practice</t>
  </si>
  <si>
    <t>3) Review and approve the instruments and processes used to evaluate students in didactic, laboratory, clinical, field experience, and capstone 
     field internship</t>
  </si>
  <si>
    <r>
      <t xml:space="preserve">All Paid Full-Time Faculty
</t>
    </r>
    <r>
      <rPr>
        <i/>
        <sz val="11"/>
        <rFont val="Arial"/>
        <family val="2"/>
      </rPr>
      <t>If there are no paid full-time faculty, place n/a in the first box of row 'a' below</t>
    </r>
  </si>
  <si>
    <r>
      <t xml:space="preserve">All Part-Time Faculty
</t>
    </r>
    <r>
      <rPr>
        <i/>
        <sz val="11"/>
        <rFont val="Arial"/>
        <family val="2"/>
      </rPr>
      <t>If there are no part-time faculty, place n/a in the first box of row 'a' below</t>
    </r>
  </si>
  <si>
    <t>Will the program sponsor offer both a certificate/diploma and a degree option?</t>
  </si>
  <si>
    <t>Will there be more than one (1) track offered in the same program with different requirements or schedules?</t>
  </si>
  <si>
    <t>Will the program enroll students in an Advanced Placement process?</t>
  </si>
  <si>
    <t>How many cohorts are anticipated to be enrolled each calendar year?</t>
  </si>
  <si>
    <t>Anticipated enrollment date of the first cohort? (mm/dd/yyyy)</t>
  </si>
  <si>
    <t>Anticipated on-time graduation date of the first cohort? (mm/dd/yyyy)</t>
  </si>
  <si>
    <t>What will be the overall length of program (as published in catalogue)?</t>
  </si>
  <si>
    <t>What will be the maximum cohort size (i.e., capacity)?</t>
  </si>
  <si>
    <t>How will the program be offered (i.e., traditional, on-line, both)?</t>
  </si>
  <si>
    <t>4) Orientation/training and supervision of clinical and capstone field internship preceptors</t>
  </si>
  <si>
    <t xml:space="preserve">                                            18a PD Responsibilities</t>
  </si>
  <si>
    <t>Place a completed CoAEMSP Program Director Responsibilities form in the Documentation folder.  The document must be titled with the 'EXACT document name' and must be included as the type of file format listed below (not Word 97-2003 [.doc], Word 2013 [.docx], or or Excel [.xls]).</t>
  </si>
  <si>
    <t>The Program Director must fulfill each of the duties and responsibilities for all aspects of the program identified in Standard III.B.1.a.</t>
  </si>
  <si>
    <t>Place a completed CoAEMSP Medical Director Review form and a Medical Director Responsibilities form in the Documentation folder.  Each document must be titled with the 'EXACT document name' and must be included as the type of file format listed below (not Word 97-2003 [.doc], Word 2013 [.docx], or or Excel [.xls]).
Please Note:  The role of the Medical Director is important to the medical oversight of the program.  However, some responsibilities may be 'in progress' or 'under development' and should be identified as such on the MD Responsibilities form.</t>
  </si>
  <si>
    <t>CoAEMSP Program Director Responsibilities</t>
  </si>
  <si>
    <t>LoR Application 2024.07</t>
  </si>
  <si>
    <t xml:space="preserve">                       Type of File(s):    Adobe Portable Document (.pdf)</t>
  </si>
  <si>
    <t>Save and Complete next tab (Standard III-Personnel)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</si>
</sst>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mm/yyyy"/>
  </numFmts>
  <fonts count="98" x14ac:knownFonts="1">
    <font>
      <sz val="11"/>
      <color theme="1"/>
      <name val="Calibri"/>
      <family val="2"/>
      <scheme val="minor"/>
    </font>
    <font>
      <sz val="10"/>
      <color theme="1"/>
      <name val="Arial"/>
      <family val="2"/>
    </font>
    <font>
      <sz val="11"/>
      <color theme="1"/>
      <name val="Arial"/>
      <family val="2"/>
    </font>
    <font>
      <sz val="10"/>
      <color rgb="FF7F7F7F"/>
      <name val="Arial"/>
      <family val="2"/>
    </font>
    <font>
      <sz val="11"/>
      <color rgb="FF984806"/>
      <name val="Arial"/>
      <family val="2"/>
    </font>
    <font>
      <sz val="11"/>
      <color rgb="FF008000"/>
      <name val="Arial"/>
      <family val="2"/>
    </font>
    <font>
      <b/>
      <sz val="12"/>
      <color rgb="FF984806"/>
      <name val="Arial"/>
      <family val="2"/>
    </font>
    <font>
      <sz val="11"/>
      <color theme="5" tint="-0.499984740745262"/>
      <name val="Arial"/>
      <family val="2"/>
    </font>
    <font>
      <sz val="11"/>
      <color theme="0" tint="-0.499984740745262"/>
      <name val="Calibri"/>
      <family val="2"/>
      <scheme val="minor"/>
    </font>
    <font>
      <sz val="11"/>
      <color rgb="FFC00000"/>
      <name val="Calibri"/>
      <family val="2"/>
      <scheme val="minor"/>
    </font>
    <font>
      <sz val="14"/>
      <color rgb="FF003080"/>
      <name val="Arial"/>
      <family val="2"/>
    </font>
    <font>
      <sz val="9"/>
      <color theme="1"/>
      <name val="Arial"/>
      <family val="2"/>
    </font>
    <font>
      <b/>
      <sz val="14"/>
      <color theme="7" tint="-0.499984740745262"/>
      <name val="Arial"/>
      <family val="2"/>
    </font>
    <font>
      <b/>
      <sz val="11"/>
      <color theme="1"/>
      <name val="Arial"/>
      <family val="2"/>
    </font>
    <font>
      <sz val="9"/>
      <color indexed="81"/>
      <name val="Tahoma"/>
      <family val="2"/>
    </font>
    <font>
      <b/>
      <sz val="9"/>
      <color indexed="81"/>
      <name val="Tahoma"/>
      <family val="2"/>
    </font>
    <font>
      <sz val="10"/>
      <name val="Arial"/>
      <family val="2"/>
    </font>
    <font>
      <sz val="10"/>
      <color theme="5" tint="-0.499984740745262"/>
      <name val="Arial"/>
      <family val="2"/>
    </font>
    <font>
      <sz val="10"/>
      <color rgb="FFC00000"/>
      <name val="Arial"/>
      <family val="2"/>
    </font>
    <font>
      <sz val="11"/>
      <color rgb="FFC00000"/>
      <name val="Arial"/>
      <family val="2"/>
    </font>
    <font>
      <b/>
      <sz val="10"/>
      <color rgb="FFC00000"/>
      <name val="Arial"/>
      <family val="2"/>
    </font>
    <font>
      <u/>
      <sz val="11"/>
      <color theme="10"/>
      <name val="Arial"/>
      <family val="2"/>
    </font>
    <font>
      <sz val="9"/>
      <color rgb="FF984806"/>
      <name val="Arial"/>
      <family val="2"/>
    </font>
    <font>
      <sz val="10"/>
      <color indexed="53"/>
      <name val="Arial"/>
      <family val="2"/>
    </font>
    <font>
      <b/>
      <sz val="8"/>
      <color indexed="81"/>
      <name val="Tahoma"/>
      <family val="2"/>
    </font>
    <font>
      <b/>
      <sz val="10"/>
      <color rgb="FF008000"/>
      <name val="Arial"/>
      <family val="2"/>
    </font>
    <font>
      <sz val="11"/>
      <color rgb="FF002060"/>
      <name val="Calibri"/>
      <family val="2"/>
      <scheme val="minor"/>
    </font>
    <font>
      <sz val="22"/>
      <color rgb="FF002060"/>
      <name val="Calibri"/>
      <family val="2"/>
      <scheme val="minor"/>
    </font>
    <font>
      <b/>
      <sz val="36"/>
      <color rgb="FF002060"/>
      <name val="Arial"/>
      <family val="2"/>
    </font>
    <font>
      <sz val="20"/>
      <color rgb="FF002060"/>
      <name val="Arial"/>
      <family val="2"/>
    </font>
    <font>
      <b/>
      <sz val="24"/>
      <color rgb="FF002060"/>
      <name val="Arial"/>
      <family val="2"/>
    </font>
    <font>
      <b/>
      <i/>
      <sz val="24"/>
      <color rgb="FF002060"/>
      <name val="Arial"/>
      <family val="2"/>
    </font>
    <font>
      <sz val="11"/>
      <color rgb="FF002060"/>
      <name val="Arial"/>
      <family val="2"/>
    </font>
    <font>
      <b/>
      <sz val="11"/>
      <color rgb="FF002060"/>
      <name val="Arial"/>
      <family val="2"/>
    </font>
    <font>
      <b/>
      <u/>
      <sz val="11"/>
      <color rgb="FF002060"/>
      <name val="Arial"/>
      <family val="2"/>
    </font>
    <font>
      <sz val="11"/>
      <color theme="0" tint="-0.14999847407452621"/>
      <name val="Calibri"/>
      <family val="2"/>
      <scheme val="minor"/>
    </font>
    <font>
      <b/>
      <sz val="11"/>
      <color theme="8" tint="-0.249977111117893"/>
      <name val="Arial"/>
      <family val="2"/>
    </font>
    <font>
      <b/>
      <u/>
      <sz val="11"/>
      <color theme="8" tint="-0.249977111117893"/>
      <name val="Arial"/>
      <family val="2"/>
    </font>
    <font>
      <b/>
      <sz val="11"/>
      <color theme="0" tint="-0.34998626667073579"/>
      <name val="Calibri"/>
      <family val="2"/>
      <scheme val="minor"/>
    </font>
    <font>
      <b/>
      <sz val="14"/>
      <color theme="7" tint="-0.249977111117893"/>
      <name val="Arial"/>
      <family val="2"/>
    </font>
    <font>
      <b/>
      <sz val="12"/>
      <color theme="0"/>
      <name val="Calibri"/>
      <family val="2"/>
      <scheme val="minor"/>
    </font>
    <font>
      <b/>
      <sz val="12"/>
      <color theme="1"/>
      <name val="Arial"/>
      <family val="2"/>
    </font>
    <font>
      <i/>
      <sz val="9"/>
      <color indexed="81"/>
      <name val="Tahoma"/>
      <family val="2"/>
    </font>
    <font>
      <sz val="11"/>
      <color theme="1"/>
      <name val="Calibri"/>
      <family val="2"/>
      <scheme val="minor"/>
    </font>
    <font>
      <b/>
      <sz val="16"/>
      <color rgb="FFC00000"/>
      <name val="Calibri"/>
      <family val="2"/>
      <scheme val="minor"/>
    </font>
    <font>
      <b/>
      <sz val="36"/>
      <color theme="0"/>
      <name val="Calibri"/>
      <family val="2"/>
      <scheme val="minor"/>
    </font>
    <font>
      <strike/>
      <sz val="10"/>
      <color rgb="FFFF0000"/>
      <name val="Arial"/>
      <family val="2"/>
    </font>
    <font>
      <b/>
      <sz val="14"/>
      <color rgb="FF0070C0"/>
      <name val="Arial"/>
      <family val="2"/>
    </font>
    <font>
      <b/>
      <sz val="11"/>
      <color theme="0" tint="-0.34998626667073579"/>
      <name val="Arial"/>
      <family val="2"/>
    </font>
    <font>
      <b/>
      <i/>
      <sz val="11"/>
      <color theme="0" tint="-0.34998626667073579"/>
      <name val="Arial"/>
      <family val="2"/>
    </font>
    <font>
      <sz val="12"/>
      <name val="Arial"/>
      <family val="2"/>
    </font>
    <font>
      <sz val="11"/>
      <color rgb="FF0070C0"/>
      <name val="Arial"/>
      <family val="2"/>
    </font>
    <font>
      <sz val="11"/>
      <color theme="0"/>
      <name val="Arial"/>
      <family val="2"/>
    </font>
    <font>
      <sz val="11"/>
      <name val="Arial"/>
      <family val="2"/>
    </font>
    <font>
      <sz val="11"/>
      <color rgb="FFFF0000"/>
      <name val="Arial"/>
      <family val="2"/>
    </font>
    <font>
      <b/>
      <sz val="11"/>
      <color theme="0"/>
      <name val="Arial"/>
      <family val="2"/>
    </font>
    <font>
      <sz val="11"/>
      <color theme="5" tint="-0.249977111117893"/>
      <name val="Arial"/>
      <family val="2"/>
    </font>
    <font>
      <b/>
      <sz val="12"/>
      <color theme="0"/>
      <name val="Arial"/>
      <family val="2"/>
    </font>
    <font>
      <b/>
      <sz val="12"/>
      <color theme="5" tint="-0.249977111117893"/>
      <name val="Arial"/>
      <family val="2"/>
    </font>
    <font>
      <b/>
      <sz val="14"/>
      <color theme="0"/>
      <name val="Arial"/>
      <family val="2"/>
    </font>
    <font>
      <b/>
      <sz val="14"/>
      <color theme="9" tint="-0.249977111117893"/>
      <name val="Arial"/>
      <family val="2"/>
    </font>
    <font>
      <sz val="12"/>
      <color theme="0"/>
      <name val="Arial"/>
      <family val="2"/>
    </font>
    <font>
      <sz val="11"/>
      <color rgb="FF7030A0"/>
      <name val="Arial"/>
      <family val="2"/>
    </font>
    <font>
      <b/>
      <sz val="12"/>
      <color rgb="FF7030A0"/>
      <name val="Arial"/>
      <family val="2"/>
    </font>
    <font>
      <i/>
      <sz val="12"/>
      <color theme="1"/>
      <name val="Arial"/>
      <family val="2"/>
    </font>
    <font>
      <b/>
      <sz val="11"/>
      <color rgb="FF7030A0"/>
      <name val="Arial"/>
      <family val="2"/>
    </font>
    <font>
      <b/>
      <sz val="14"/>
      <color rgb="FFC00000"/>
      <name val="Arial"/>
      <family val="2"/>
    </font>
    <font>
      <b/>
      <sz val="11"/>
      <name val="Arial"/>
      <family val="2"/>
    </font>
    <font>
      <sz val="9"/>
      <color theme="0"/>
      <name val="Arial"/>
      <family val="2"/>
    </font>
    <font>
      <b/>
      <sz val="12"/>
      <color rgb="FF0070C0"/>
      <name val="Arial"/>
      <family val="2"/>
    </font>
    <font>
      <i/>
      <sz val="11"/>
      <color theme="1" tint="0.34998626667073579"/>
      <name val="Arial"/>
      <family val="2"/>
    </font>
    <font>
      <strike/>
      <sz val="11"/>
      <color theme="1"/>
      <name val="Arial"/>
      <family val="2"/>
    </font>
    <font>
      <strike/>
      <sz val="11"/>
      <color rgb="FFFF0000"/>
      <name val="Arial"/>
      <family val="2"/>
    </font>
    <font>
      <sz val="11"/>
      <color theme="1" tint="0.499984740745262"/>
      <name val="Arial"/>
      <family val="2"/>
    </font>
    <font>
      <i/>
      <sz val="11"/>
      <color theme="6" tint="-0.499984740745262"/>
      <name val="Arial"/>
      <family val="2"/>
    </font>
    <font>
      <b/>
      <sz val="11"/>
      <color rgb="FFC00000"/>
      <name val="Arial"/>
      <family val="2"/>
    </font>
    <font>
      <sz val="12"/>
      <color rgb="FF0070C0"/>
      <name val="Arial"/>
      <family val="2"/>
    </font>
    <font>
      <b/>
      <sz val="18"/>
      <color theme="8" tint="-0.499984740745262"/>
      <name val="Arial"/>
      <family val="2"/>
    </font>
    <font>
      <i/>
      <sz val="11"/>
      <color theme="1"/>
      <name val="Arial"/>
      <family val="2"/>
    </font>
    <font>
      <b/>
      <sz val="18"/>
      <color theme="1"/>
      <name val="Arial"/>
      <family val="2"/>
    </font>
    <font>
      <b/>
      <sz val="16"/>
      <name val="Arial"/>
      <family val="2"/>
    </font>
    <font>
      <i/>
      <sz val="11"/>
      <name val="Arial"/>
      <family val="2"/>
    </font>
    <font>
      <b/>
      <sz val="14"/>
      <name val="Arial"/>
      <family val="2"/>
    </font>
    <font>
      <sz val="10"/>
      <color rgb="FF7030A0"/>
      <name val="Arial"/>
      <family val="2"/>
    </font>
    <font>
      <sz val="12"/>
      <color theme="1"/>
      <name val="Arial"/>
      <family val="2"/>
    </font>
    <font>
      <b/>
      <sz val="18"/>
      <name val="Arial"/>
      <family val="2"/>
    </font>
    <font>
      <b/>
      <sz val="24"/>
      <color theme="1"/>
      <name val="Arial"/>
      <family val="2"/>
    </font>
    <font>
      <b/>
      <sz val="24"/>
      <color theme="1" tint="0.34998626667073579"/>
      <name val="Arial"/>
      <family val="2"/>
    </font>
    <font>
      <strike/>
      <sz val="11"/>
      <color theme="1"/>
      <name val="Calibri"/>
      <family val="2"/>
      <scheme val="minor"/>
    </font>
    <font>
      <b/>
      <sz val="12"/>
      <name val="Arial"/>
      <family val="2"/>
    </font>
    <font>
      <sz val="24"/>
      <color theme="1"/>
      <name val="Arial"/>
      <family val="2"/>
    </font>
    <font>
      <b/>
      <sz val="24"/>
      <name val="Arial"/>
      <family val="2"/>
    </font>
    <font>
      <b/>
      <sz val="11"/>
      <color rgb="FF0070C0"/>
      <name val="Arial"/>
      <family val="2"/>
    </font>
    <font>
      <b/>
      <sz val="10"/>
      <color rgb="FF7030A0"/>
      <name val="Arial"/>
      <family val="2"/>
    </font>
    <font>
      <b/>
      <sz val="10"/>
      <color theme="1"/>
      <name val="Arial"/>
      <family val="2"/>
    </font>
    <font>
      <sz val="10"/>
      <color rgb="FF008000"/>
      <name val="Arial"/>
      <family val="2"/>
    </font>
    <font>
      <b/>
      <sz val="11"/>
      <color theme="2" tint="-0.499984740745262"/>
      <name val="Arial"/>
      <family val="2"/>
    </font>
    <font>
      <b/>
      <sz val="14"/>
      <color theme="2" tint="-0.249977111117893"/>
      <name val="Arial"/>
      <family val="2"/>
    </font>
  </fonts>
  <fills count="2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CF5E7"/>
        <bgColor indexed="64"/>
      </patternFill>
    </fill>
    <fill>
      <patternFill patternType="solid">
        <fgColor rgb="FFEFF6FB"/>
        <bgColor indexed="64"/>
      </patternFill>
    </fill>
    <fill>
      <patternFill patternType="solid">
        <fgColor rgb="FFFCE5D8"/>
        <bgColor indexed="64"/>
      </patternFill>
    </fill>
    <fill>
      <patternFill patternType="solid">
        <fgColor rgb="FFFCE7DC"/>
        <bgColor indexed="64"/>
      </patternFill>
    </fill>
    <fill>
      <patternFill patternType="solid">
        <fgColor rgb="FFEFF6EA"/>
        <bgColor indexed="64"/>
      </patternFill>
    </fill>
    <fill>
      <patternFill patternType="solid">
        <fgColor rgb="FFD5B8EA"/>
        <bgColor indexed="64"/>
      </patternFill>
    </fill>
    <fill>
      <patternFill patternType="solid">
        <fgColor indexed="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rgb="FFFFC7CE"/>
        <bgColor indexed="64"/>
      </patternFill>
    </fill>
    <fill>
      <patternFill patternType="solid">
        <fgColor theme="3" tint="0.59999389629810485"/>
        <bgColor indexed="64"/>
      </patternFill>
    </fill>
    <fill>
      <patternFill patternType="solid">
        <fgColor rgb="FFEDE2F6"/>
        <bgColor indexed="64"/>
      </patternFill>
    </fill>
    <fill>
      <patternFill patternType="solid">
        <fgColor theme="9" tint="0.59999389629810485"/>
        <bgColor indexed="64"/>
      </patternFill>
    </fill>
    <fill>
      <patternFill patternType="solid">
        <fgColor rgb="FFE1CCF0"/>
        <bgColor indexed="64"/>
      </patternFill>
    </fill>
    <fill>
      <patternFill patternType="solid">
        <fgColor rgb="FFFFD5DA"/>
        <bgColor indexed="64"/>
      </patternFill>
    </fill>
    <fill>
      <patternFill patternType="solid">
        <fgColor rgb="FFFFD9DE"/>
        <bgColor indexed="64"/>
      </patternFill>
    </fill>
    <fill>
      <patternFill patternType="solid">
        <fgColor theme="3" tint="-0.249977111117893"/>
        <bgColor indexed="64"/>
      </patternFill>
    </fill>
    <fill>
      <patternFill patternType="solid">
        <fgColor rgb="FF0070C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40" fillId="0" borderId="0" applyNumberFormat="0" applyFill="0" applyBorder="0" applyAlignment="0" applyProtection="0"/>
    <xf numFmtId="0" fontId="43" fillId="0" borderId="0"/>
  </cellStyleXfs>
  <cellXfs count="308">
    <xf numFmtId="0" fontId="0" fillId="0" borderId="0" xfId="0"/>
    <xf numFmtId="0" fontId="8" fillId="0" borderId="0" xfId="0" applyFont="1"/>
    <xf numFmtId="0" fontId="7" fillId="4" borderId="1" xfId="0" applyFont="1" applyFill="1" applyBorder="1" applyAlignment="1">
      <alignment vertical="center"/>
    </xf>
    <xf numFmtId="0" fontId="7" fillId="4" borderId="1" xfId="0" applyFont="1" applyFill="1" applyBorder="1"/>
    <xf numFmtId="0" fontId="1" fillId="0" borderId="0" xfId="0" applyFont="1" applyAlignment="1">
      <alignment horizontal="left" indent="1"/>
    </xf>
    <xf numFmtId="0" fontId="19" fillId="0" borderId="0" xfId="0" applyFont="1"/>
    <xf numFmtId="0" fontId="21" fillId="4" borderId="1" xfId="1" applyFont="1" applyFill="1" applyBorder="1" applyProtection="1">
      <protection locked="0"/>
    </xf>
    <xf numFmtId="0" fontId="1" fillId="0" borderId="0" xfId="0" applyFont="1" applyAlignment="1">
      <alignment horizontal="left" vertical="center" indent="1"/>
    </xf>
    <xf numFmtId="0" fontId="23" fillId="0" borderId="0" xfId="0" applyFont="1" applyAlignment="1">
      <alignment horizontal="left" vertical="center" wrapText="1" indent="1"/>
    </xf>
    <xf numFmtId="0" fontId="16" fillId="10" borderId="1" xfId="0" applyFont="1" applyFill="1" applyBorder="1" applyAlignment="1">
      <alignment horizontal="left" vertical="center" wrapText="1" indent="1"/>
    </xf>
    <xf numFmtId="0" fontId="26" fillId="0" borderId="0" xfId="0" applyFont="1"/>
    <xf numFmtId="0" fontId="32" fillId="0" borderId="0" xfId="0" applyFont="1"/>
    <xf numFmtId="0" fontId="34" fillId="0" borderId="0" xfId="0" applyFont="1"/>
    <xf numFmtId="0" fontId="1" fillId="0" borderId="0" xfId="0" applyFont="1" applyAlignment="1">
      <alignment vertical="center"/>
    </xf>
    <xf numFmtId="0" fontId="1" fillId="0" borderId="0" xfId="0" applyFont="1" applyAlignment="1">
      <alignment horizontal="center" wrapText="1"/>
    </xf>
    <xf numFmtId="0" fontId="0" fillId="0" borderId="0" xfId="0" applyProtection="1">
      <protection locked="0"/>
    </xf>
    <xf numFmtId="0" fontId="38" fillId="0" borderId="0" xfId="0" applyFont="1"/>
    <xf numFmtId="0" fontId="17" fillId="0" borderId="0" xfId="0" applyFont="1"/>
    <xf numFmtId="0" fontId="12" fillId="0" borderId="0" xfId="0" applyFont="1" applyAlignment="1">
      <alignment horizontal="center"/>
    </xf>
    <xf numFmtId="0" fontId="0" fillId="0" borderId="0" xfId="0" applyAlignment="1">
      <alignment horizontal="center"/>
    </xf>
    <xf numFmtId="0" fontId="39" fillId="0" borderId="0" xfId="0" applyFont="1"/>
    <xf numFmtId="0" fontId="16" fillId="0" borderId="0" xfId="0" applyFont="1"/>
    <xf numFmtId="0" fontId="18" fillId="0" borderId="0" xfId="0" applyFont="1" applyAlignment="1">
      <alignment horizontal="left" indent="2"/>
    </xf>
    <xf numFmtId="0" fontId="12" fillId="0" borderId="0" xfId="0" applyFont="1"/>
    <xf numFmtId="0" fontId="1" fillId="0" borderId="0" xfId="0" applyFont="1"/>
    <xf numFmtId="0" fontId="2" fillId="0" borderId="0" xfId="0" applyFont="1"/>
    <xf numFmtId="0" fontId="2" fillId="0" borderId="0" xfId="0" applyFont="1" applyAlignment="1">
      <alignment vertical="center"/>
    </xf>
    <xf numFmtId="0" fontId="11" fillId="16" borderId="1" xfId="0" applyFont="1" applyFill="1" applyBorder="1" applyAlignment="1">
      <alignment horizontal="center"/>
    </xf>
    <xf numFmtId="0" fontId="11" fillId="16" borderId="1" xfId="0" applyFont="1" applyFill="1" applyBorder="1" applyAlignment="1">
      <alignment horizontal="center" wrapText="1"/>
    </xf>
    <xf numFmtId="0" fontId="11" fillId="1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2" fillId="14" borderId="0" xfId="0" applyFont="1" applyFill="1" applyAlignment="1">
      <alignment vertical="center"/>
    </xf>
    <xf numFmtId="0" fontId="1" fillId="0" borderId="0" xfId="0" applyFont="1" applyAlignment="1">
      <alignment horizontal="left" vertical="center" wrapText="1" indent="1"/>
    </xf>
    <xf numFmtId="0" fontId="1" fillId="0" borderId="0" xfId="0" applyFont="1" applyAlignment="1">
      <alignment horizontal="right"/>
    </xf>
    <xf numFmtId="0" fontId="1" fillId="0" borderId="0" xfId="0" applyFont="1" applyAlignment="1">
      <alignment vertical="center" wrapText="1"/>
    </xf>
    <xf numFmtId="0" fontId="1" fillId="0" borderId="0" xfId="0" applyFont="1" applyAlignment="1">
      <alignment wrapText="1"/>
    </xf>
    <xf numFmtId="0" fontId="46" fillId="0" borderId="0" xfId="0" applyFont="1"/>
    <xf numFmtId="0" fontId="41" fillId="0" borderId="0" xfId="0" applyFont="1"/>
    <xf numFmtId="0" fontId="48" fillId="0" borderId="0" xfId="0" applyFont="1"/>
    <xf numFmtId="0" fontId="41" fillId="0" borderId="0" xfId="0" quotePrefix="1" applyFont="1" applyAlignment="1">
      <alignment horizontal="center"/>
    </xf>
    <xf numFmtId="0" fontId="2" fillId="0" borderId="0" xfId="0" applyFont="1" applyAlignment="1">
      <alignment horizontal="center"/>
    </xf>
    <xf numFmtId="0" fontId="52" fillId="0" borderId="0" xfId="0" applyFont="1"/>
    <xf numFmtId="0" fontId="5" fillId="0" borderId="0" xfId="0" applyFont="1"/>
    <xf numFmtId="0" fontId="5" fillId="0" borderId="0" xfId="0" applyFont="1" applyAlignment="1">
      <alignment vertical="center"/>
    </xf>
    <xf numFmtId="0" fontId="51" fillId="7" borderId="1" xfId="0" applyFont="1" applyFill="1" applyBorder="1" applyAlignment="1" applyProtection="1">
      <alignment horizontal="center" vertical="center"/>
      <protection locked="0"/>
    </xf>
    <xf numFmtId="0" fontId="5" fillId="0" borderId="0" xfId="0" applyFont="1" applyAlignment="1">
      <alignment horizontal="left" vertical="center"/>
    </xf>
    <xf numFmtId="0" fontId="54" fillId="13" borderId="0" xfId="0" applyFont="1" applyFill="1" applyProtection="1">
      <protection locked="0"/>
    </xf>
    <xf numFmtId="0" fontId="56" fillId="0" borderId="0" xfId="0" applyFont="1"/>
    <xf numFmtId="0" fontId="52" fillId="13" borderId="0" xfId="0" applyFont="1" applyFill="1" applyAlignment="1">
      <alignment horizontal="center"/>
    </xf>
    <xf numFmtId="0" fontId="41" fillId="0" borderId="0" xfId="0" quotePrefix="1" applyFont="1" applyAlignment="1">
      <alignment horizontal="center" vertical="top"/>
    </xf>
    <xf numFmtId="0" fontId="41" fillId="0" borderId="0" xfId="0" applyFont="1" applyAlignment="1">
      <alignment vertical="top"/>
    </xf>
    <xf numFmtId="0" fontId="5" fillId="0" borderId="0" xfId="0" applyFont="1" applyAlignment="1">
      <alignment vertical="top"/>
    </xf>
    <xf numFmtId="0" fontId="2" fillId="0" borderId="0" xfId="0" applyFont="1" applyAlignment="1">
      <alignment horizontal="right" vertical="center"/>
    </xf>
    <xf numFmtId="0" fontId="51" fillId="13" borderId="0" xfId="0" applyFont="1" applyFill="1" applyAlignment="1" applyProtection="1">
      <alignment horizontal="center" vertical="center"/>
      <protection locked="0"/>
    </xf>
    <xf numFmtId="0" fontId="41" fillId="0" borderId="0" xfId="0" quotePrefix="1" applyFont="1" applyAlignment="1">
      <alignment horizontal="center" vertical="center" wrapText="1"/>
    </xf>
    <xf numFmtId="0" fontId="54" fillId="0" borderId="0" xfId="0" applyFont="1"/>
    <xf numFmtId="0" fontId="53" fillId="0" borderId="0" xfId="0" applyFont="1" applyAlignment="1">
      <alignment vertical="center"/>
    </xf>
    <xf numFmtId="0" fontId="19" fillId="0" borderId="0" xfId="0" applyFont="1" applyAlignment="1">
      <alignment horizontal="center" vertical="center" wrapText="1"/>
    </xf>
    <xf numFmtId="0" fontId="2" fillId="0" borderId="0" xfId="0" quotePrefix="1" applyFont="1" applyAlignment="1">
      <alignment horizontal="center"/>
    </xf>
    <xf numFmtId="0" fontId="41" fillId="0" borderId="0" xfId="0" quotePrefix="1" applyFont="1" applyAlignment="1">
      <alignment horizontal="center" vertical="top" wrapText="1"/>
    </xf>
    <xf numFmtId="0" fontId="7" fillId="0" borderId="0" xfId="0" applyFont="1"/>
    <xf numFmtId="0" fontId="54" fillId="13" borderId="0" xfId="0" applyFont="1" applyFill="1"/>
    <xf numFmtId="0" fontId="41" fillId="0" borderId="0" xfId="0" quotePrefix="1" applyFont="1" applyAlignment="1">
      <alignment horizontal="center" vertical="center"/>
    </xf>
    <xf numFmtId="0" fontId="5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wrapText="1"/>
    </xf>
    <xf numFmtId="0" fontId="59" fillId="0" borderId="0" xfId="0" applyFont="1" applyAlignment="1">
      <alignment vertical="top"/>
    </xf>
    <xf numFmtId="0" fontId="2" fillId="0" borderId="0" xfId="0" quotePrefix="1" applyFont="1"/>
    <xf numFmtId="164" fontId="51" fillId="0" borderId="0" xfId="0" applyNumberFormat="1" applyFont="1" applyAlignment="1" applyProtection="1">
      <alignment horizontal="center" vertical="center"/>
      <protection locked="0"/>
    </xf>
    <xf numFmtId="0" fontId="41" fillId="0" borderId="0" xfId="0" applyFont="1" applyAlignment="1">
      <alignment horizontal="center" vertical="top" wrapText="1"/>
    </xf>
    <xf numFmtId="0" fontId="51" fillId="0" borderId="0" xfId="0" applyFont="1" applyProtection="1">
      <protection locked="0"/>
    </xf>
    <xf numFmtId="0" fontId="19" fillId="0" borderId="0" xfId="0" applyFont="1" applyAlignment="1">
      <alignment vertical="center"/>
    </xf>
    <xf numFmtId="0" fontId="59" fillId="0" borderId="0" xfId="0" applyFont="1"/>
    <xf numFmtId="0" fontId="41" fillId="0" borderId="0" xfId="0" applyFont="1" applyAlignment="1">
      <alignment horizontal="center" vertical="center"/>
    </xf>
    <xf numFmtId="0" fontId="2" fillId="0" borderId="0" xfId="0" applyFont="1" applyAlignment="1">
      <alignment horizontal="center" vertical="center" wrapText="1"/>
    </xf>
    <xf numFmtId="166" fontId="51" fillId="13" borderId="0" xfId="0" applyNumberFormat="1" applyFont="1" applyFill="1" applyAlignment="1" applyProtection="1">
      <alignment horizontal="center" vertical="center" wrapText="1"/>
      <protection locked="0"/>
    </xf>
    <xf numFmtId="0" fontId="41" fillId="0" borderId="0" xfId="0" applyFont="1" applyAlignment="1">
      <alignment vertical="center"/>
    </xf>
    <xf numFmtId="0" fontId="66" fillId="0" borderId="0" xfId="0" applyFont="1" applyAlignment="1">
      <alignment vertical="center"/>
    </xf>
    <xf numFmtId="0" fontId="13" fillId="0" borderId="0" xfId="0" applyFont="1" applyAlignment="1">
      <alignment vertical="center" wrapText="1"/>
    </xf>
    <xf numFmtId="0" fontId="68" fillId="0" borderId="0" xfId="0" applyFont="1" applyAlignment="1">
      <alignment horizontal="center"/>
    </xf>
    <xf numFmtId="0" fontId="19" fillId="0" borderId="0" xfId="0" applyFont="1" applyAlignment="1">
      <alignment wrapText="1"/>
    </xf>
    <xf numFmtId="0" fontId="51" fillId="11" borderId="1" xfId="0" applyFont="1" applyFill="1" applyBorder="1" applyProtection="1">
      <protection locked="0"/>
    </xf>
    <xf numFmtId="0" fontId="2" fillId="0" borderId="0" xfId="0" applyFont="1" applyAlignment="1">
      <alignment horizontal="right"/>
    </xf>
    <xf numFmtId="0" fontId="51" fillId="11" borderId="1" xfId="0" applyFont="1" applyFill="1" applyBorder="1" applyAlignment="1" applyProtection="1">
      <alignment horizontal="center"/>
      <protection locked="0"/>
    </xf>
    <xf numFmtId="165" fontId="51" fillId="11" borderId="1" xfId="0" applyNumberFormat="1" applyFont="1" applyFill="1" applyBorder="1" applyAlignment="1" applyProtection="1">
      <alignment horizontal="center"/>
      <protection locked="0"/>
    </xf>
    <xf numFmtId="0" fontId="2" fillId="0" borderId="0" xfId="0" applyFont="1" applyAlignment="1">
      <alignment horizontal="left" indent="1"/>
    </xf>
    <xf numFmtId="0" fontId="2" fillId="0" borderId="0" xfId="0" quotePrefix="1" applyFont="1" applyAlignment="1">
      <alignment vertical="center"/>
    </xf>
    <xf numFmtId="0" fontId="51" fillId="11" borderId="1" xfId="0" applyFont="1" applyFill="1" applyBorder="1" applyAlignment="1" applyProtection="1">
      <alignment horizontal="center" vertical="center"/>
      <protection locked="0"/>
    </xf>
    <xf numFmtId="0" fontId="51" fillId="0" borderId="0" xfId="0" applyFont="1" applyAlignment="1" applyProtection="1">
      <alignment horizontal="center"/>
      <protection locked="0"/>
    </xf>
    <xf numFmtId="165" fontId="51" fillId="0" borderId="0" xfId="0" applyNumberFormat="1" applyFont="1" applyAlignment="1" applyProtection="1">
      <alignment horizontal="center"/>
      <protection locked="0"/>
    </xf>
    <xf numFmtId="0" fontId="2" fillId="0" borderId="0" xfId="0" quotePrefix="1" applyFont="1" applyAlignment="1">
      <alignment vertical="top"/>
    </xf>
    <xf numFmtId="0" fontId="36" fillId="11" borderId="0" xfId="0" applyFont="1" applyFill="1" applyAlignment="1" applyProtection="1">
      <alignment horizontal="center" vertical="center" wrapText="1"/>
      <protection locked="0"/>
    </xf>
    <xf numFmtId="0" fontId="19" fillId="0" borderId="0" xfId="0" applyFont="1" applyAlignment="1">
      <alignment horizontal="center"/>
    </xf>
    <xf numFmtId="0" fontId="2" fillId="14" borderId="0" xfId="0" applyFont="1" applyFill="1" applyAlignment="1">
      <alignment vertical="center"/>
    </xf>
    <xf numFmtId="0" fontId="51" fillId="6" borderId="1" xfId="0" applyFont="1" applyFill="1" applyBorder="1" applyAlignment="1" applyProtection="1">
      <alignment horizontal="center" vertical="center" wrapText="1"/>
      <protection locked="0"/>
    </xf>
    <xf numFmtId="0" fontId="51" fillId="6" borderId="1" xfId="0" applyFont="1" applyFill="1" applyBorder="1" applyAlignment="1" applyProtection="1">
      <alignment horizontal="center" vertical="center"/>
      <protection locked="0"/>
    </xf>
    <xf numFmtId="1" fontId="51" fillId="11" borderId="2" xfId="0" applyNumberFormat="1" applyFont="1" applyFill="1" applyBorder="1" applyAlignment="1" applyProtection="1">
      <alignment horizontal="center" vertical="center"/>
      <protection locked="0"/>
    </xf>
    <xf numFmtId="0" fontId="51" fillId="11" borderId="1" xfId="0" applyFont="1" applyFill="1" applyBorder="1" applyAlignment="1" applyProtection="1">
      <alignment horizontal="left" wrapText="1"/>
      <protection locked="0"/>
    </xf>
    <xf numFmtId="0" fontId="71" fillId="0" borderId="0" xfId="0" quotePrefix="1" applyFont="1"/>
    <xf numFmtId="0" fontId="71" fillId="0" borderId="0" xfId="0" applyFont="1"/>
    <xf numFmtId="0" fontId="72" fillId="0" borderId="0" xfId="0" applyFont="1"/>
    <xf numFmtId="0" fontId="2" fillId="13" borderId="0" xfId="0" quotePrefix="1" applyFont="1" applyFill="1" applyAlignment="1">
      <alignment vertical="center"/>
    </xf>
    <xf numFmtId="0" fontId="73" fillId="13" borderId="0" xfId="0" applyFont="1" applyFill="1" applyAlignment="1">
      <alignment vertical="top"/>
    </xf>
    <xf numFmtId="0" fontId="2" fillId="13" borderId="0" xfId="0" applyFont="1" applyFill="1"/>
    <xf numFmtId="0" fontId="51" fillId="13" borderId="0" xfId="0" applyFont="1" applyFill="1" applyProtection="1">
      <protection locked="0"/>
    </xf>
    <xf numFmtId="0" fontId="74" fillId="0" borderId="0" xfId="0" applyFont="1"/>
    <xf numFmtId="0" fontId="19" fillId="0" borderId="0" xfId="0" applyFont="1" applyAlignment="1">
      <alignment horizontal="left" vertical="top"/>
    </xf>
    <xf numFmtId="0" fontId="76" fillId="6" borderId="1" xfId="0" applyFont="1" applyFill="1" applyBorder="1" applyAlignment="1" applyProtection="1">
      <alignment horizontal="center" vertical="center" wrapText="1"/>
      <protection locked="0"/>
    </xf>
    <xf numFmtId="0" fontId="76" fillId="13" borderId="0" xfId="0" applyFont="1" applyFill="1" applyAlignment="1" applyProtection="1">
      <alignment horizontal="center" vertical="center"/>
      <protection locked="0"/>
    </xf>
    <xf numFmtId="0" fontId="76" fillId="6" borderId="1" xfId="0" applyFont="1" applyFill="1" applyBorder="1" applyAlignment="1" applyProtection="1">
      <alignment horizontal="center" vertical="center"/>
      <protection locked="0"/>
    </xf>
    <xf numFmtId="0" fontId="13" fillId="0" borderId="0" xfId="0" applyFont="1" applyAlignment="1">
      <alignment vertical="center"/>
    </xf>
    <xf numFmtId="0" fontId="2" fillId="16" borderId="0" xfId="0" applyFont="1" applyFill="1"/>
    <xf numFmtId="0" fontId="2" fillId="2" borderId="0" xfId="0" applyFont="1" applyFill="1" applyAlignment="1">
      <alignment horizontal="right" vertical="center"/>
    </xf>
    <xf numFmtId="0" fontId="2" fillId="2" borderId="0" xfId="0" applyFont="1" applyFill="1"/>
    <xf numFmtId="0" fontId="19" fillId="2" borderId="0" xfId="0" applyFont="1" applyFill="1"/>
    <xf numFmtId="0" fontId="51" fillId="3" borderId="1" xfId="0" applyFont="1" applyFill="1" applyBorder="1" applyAlignment="1" applyProtection="1">
      <alignment horizontal="center" vertical="center"/>
      <protection locked="0"/>
    </xf>
    <xf numFmtId="0" fontId="51" fillId="20" borderId="1" xfId="0" applyFont="1" applyFill="1" applyBorder="1" applyAlignment="1" applyProtection="1">
      <alignment horizontal="center" vertical="center"/>
      <protection locked="0"/>
    </xf>
    <xf numFmtId="164" fontId="51" fillId="3" borderId="1" xfId="0" applyNumberFormat="1" applyFont="1" applyFill="1" applyBorder="1" applyAlignment="1" applyProtection="1">
      <alignment horizontal="center" vertical="center"/>
      <protection locked="0"/>
    </xf>
    <xf numFmtId="0" fontId="2" fillId="18" borderId="0" xfId="0" applyFont="1" applyFill="1"/>
    <xf numFmtId="0" fontId="2" fillId="2" borderId="0" xfId="0" applyFont="1" applyFill="1" applyAlignment="1">
      <alignment horizontal="right" vertical="center" wrapText="1"/>
    </xf>
    <xf numFmtId="0" fontId="2" fillId="0" borderId="0" xfId="0" applyFont="1" applyAlignment="1">
      <alignment vertical="top"/>
    </xf>
    <xf numFmtId="0" fontId="2" fillId="2" borderId="0" xfId="0" applyFont="1" applyFill="1" applyAlignment="1">
      <alignment horizontal="right" vertical="top"/>
    </xf>
    <xf numFmtId="0" fontId="19" fillId="0" borderId="0" xfId="0" applyFont="1" applyAlignment="1">
      <alignment vertical="top"/>
    </xf>
    <xf numFmtId="0" fontId="79" fillId="9" borderId="0" xfId="0" applyFont="1" applyFill="1" applyAlignment="1">
      <alignment vertical="center"/>
    </xf>
    <xf numFmtId="0" fontId="75" fillId="13" borderId="0" xfId="0" applyFont="1" applyFill="1" applyAlignment="1">
      <alignment vertical="top" wrapText="1"/>
    </xf>
    <xf numFmtId="0" fontId="52" fillId="0" borderId="0" xfId="0" applyFont="1" applyAlignment="1">
      <alignment horizontal="center" vertical="center"/>
    </xf>
    <xf numFmtId="0" fontId="2" fillId="19" borderId="11" xfId="0" applyFont="1" applyFill="1" applyBorder="1" applyAlignment="1">
      <alignment horizontal="center"/>
    </xf>
    <xf numFmtId="0" fontId="2" fillId="19" borderId="2" xfId="0" applyFont="1" applyFill="1" applyBorder="1" applyAlignment="1">
      <alignment horizontal="center" vertical="center"/>
    </xf>
    <xf numFmtId="0" fontId="2" fillId="19" borderId="2" xfId="0" applyFont="1" applyFill="1" applyBorder="1" applyAlignment="1">
      <alignment horizontal="center"/>
    </xf>
    <xf numFmtId="0" fontId="2" fillId="19" borderId="12" xfId="0" applyFont="1" applyFill="1" applyBorder="1" applyAlignment="1">
      <alignment horizontal="center" vertical="top"/>
    </xf>
    <xf numFmtId="0" fontId="2" fillId="19" borderId="4" xfId="0" applyFont="1" applyFill="1" applyBorder="1" applyAlignment="1">
      <alignment horizontal="center" vertical="center"/>
    </xf>
    <xf numFmtId="0" fontId="2" fillId="19" borderId="4" xfId="0" applyFont="1" applyFill="1" applyBorder="1" applyAlignment="1">
      <alignment horizontal="center" vertical="top"/>
    </xf>
    <xf numFmtId="0" fontId="51" fillId="11" borderId="1" xfId="0" applyFont="1" applyFill="1" applyBorder="1" applyAlignment="1" applyProtection="1">
      <alignment horizontal="left" vertical="center" wrapText="1"/>
      <protection locked="0"/>
    </xf>
    <xf numFmtId="0" fontId="51" fillId="11" borderId="1" xfId="0" applyFont="1" applyFill="1" applyBorder="1" applyAlignment="1" applyProtection="1">
      <alignment horizontal="center" vertical="center" wrapText="1"/>
      <protection locked="0"/>
    </xf>
    <xf numFmtId="0" fontId="51" fillId="11" borderId="1" xfId="0" applyFont="1" applyFill="1" applyBorder="1" applyAlignment="1" applyProtection="1">
      <alignment vertical="center"/>
      <protection locked="0"/>
    </xf>
    <xf numFmtId="0" fontId="52" fillId="13" borderId="0" xfId="0" applyFont="1" applyFill="1" applyAlignment="1">
      <alignment horizontal="center" vertical="center"/>
    </xf>
    <xf numFmtId="0" fontId="2" fillId="22" borderId="11" xfId="0" applyFont="1" applyFill="1" applyBorder="1" applyAlignment="1">
      <alignment horizontal="center"/>
    </xf>
    <xf numFmtId="0" fontId="2" fillId="22" borderId="2" xfId="0" applyFont="1" applyFill="1" applyBorder="1" applyAlignment="1">
      <alignment horizontal="center"/>
    </xf>
    <xf numFmtId="0" fontId="2" fillId="22" borderId="2" xfId="0" applyFont="1" applyFill="1" applyBorder="1" applyAlignment="1">
      <alignment horizontal="center" vertical="center"/>
    </xf>
    <xf numFmtId="0" fontId="2" fillId="22" borderId="12" xfId="0" applyFont="1" applyFill="1" applyBorder="1" applyAlignment="1">
      <alignment horizontal="center" vertical="top"/>
    </xf>
    <xf numFmtId="0" fontId="2" fillId="22" borderId="4" xfId="0" applyFont="1" applyFill="1" applyBorder="1" applyAlignment="1">
      <alignment horizontal="center" vertical="top"/>
    </xf>
    <xf numFmtId="0" fontId="2" fillId="0" borderId="0" xfId="0" applyFont="1" applyAlignment="1">
      <alignment horizontal="center" vertical="center"/>
    </xf>
    <xf numFmtId="0" fontId="49" fillId="0" borderId="0" xfId="0" applyFont="1"/>
    <xf numFmtId="0" fontId="84" fillId="13" borderId="0" xfId="0" applyFont="1" applyFill="1" applyAlignment="1">
      <alignment vertical="center"/>
    </xf>
    <xf numFmtId="0" fontId="85" fillId="0" borderId="1" xfId="0" applyFont="1" applyBorder="1" applyAlignment="1" applyProtection="1">
      <alignment horizontal="center" vertical="center"/>
      <protection locked="0"/>
    </xf>
    <xf numFmtId="0" fontId="84" fillId="11" borderId="1" xfId="0" applyFont="1" applyFill="1" applyBorder="1" applyAlignment="1" applyProtection="1">
      <alignment horizontal="center" vertical="center"/>
      <protection locked="0"/>
    </xf>
    <xf numFmtId="0" fontId="11" fillId="0" borderId="0" xfId="0" applyFont="1"/>
    <xf numFmtId="1" fontId="51" fillId="11" borderId="1" xfId="0" applyNumberFormat="1" applyFont="1" applyFill="1" applyBorder="1" applyAlignment="1" applyProtection="1">
      <alignment horizontal="center"/>
      <protection locked="0"/>
    </xf>
    <xf numFmtId="0" fontId="88" fillId="0" borderId="0" xfId="0" applyFont="1"/>
    <xf numFmtId="0" fontId="0" fillId="13" borderId="0" xfId="0" applyFill="1"/>
    <xf numFmtId="0" fontId="51" fillId="0" borderId="0" xfId="0" applyFont="1" applyAlignment="1">
      <alignment wrapText="1"/>
    </xf>
    <xf numFmtId="0" fontId="57" fillId="0" borderId="0" xfId="1" applyFont="1" applyBorder="1" applyAlignment="1" applyProtection="1">
      <alignment vertical="center"/>
    </xf>
    <xf numFmtId="0" fontId="51" fillId="0" borderId="0" xfId="0" applyFont="1"/>
    <xf numFmtId="0" fontId="51" fillId="0" borderId="0" xfId="0" applyFont="1" applyAlignment="1">
      <alignment vertical="center" wrapText="1"/>
    </xf>
    <xf numFmtId="0" fontId="51" fillId="0" borderId="0" xfId="0" applyFont="1" applyAlignment="1">
      <alignment vertical="center"/>
    </xf>
    <xf numFmtId="0" fontId="90" fillId="0" borderId="0" xfId="0" applyFont="1"/>
    <xf numFmtId="0" fontId="51" fillId="0" borderId="0" xfId="0" applyFont="1" applyAlignment="1">
      <alignment horizontal="center"/>
    </xf>
    <xf numFmtId="164" fontId="51" fillId="0" borderId="0" xfId="0" applyNumberFormat="1" applyFont="1" applyAlignment="1">
      <alignment horizontal="center"/>
    </xf>
    <xf numFmtId="0" fontId="2" fillId="2" borderId="0" xfId="0" applyFont="1" applyFill="1" applyAlignment="1">
      <alignment vertical="center"/>
    </xf>
    <xf numFmtId="0" fontId="95" fillId="0" borderId="0" xfId="0" applyFont="1" applyAlignment="1">
      <alignment vertical="center"/>
    </xf>
    <xf numFmtId="164" fontId="51" fillId="11" borderId="1" xfId="0" applyNumberFormat="1" applyFont="1" applyFill="1" applyBorder="1" applyAlignment="1" applyProtection="1">
      <alignment horizontal="center" vertical="center"/>
      <protection locked="0"/>
    </xf>
    <xf numFmtId="0" fontId="51" fillId="13" borderId="0" xfId="0" applyFont="1" applyFill="1" applyAlignment="1">
      <alignment vertical="center" wrapText="1"/>
    </xf>
    <xf numFmtId="0" fontId="7" fillId="0" borderId="0" xfId="0" applyFont="1" applyAlignment="1">
      <alignment horizontal="right"/>
    </xf>
    <xf numFmtId="0" fontId="57" fillId="0" borderId="0" xfId="1" applyFont="1" applyAlignment="1" applyProtection="1"/>
    <xf numFmtId="0" fontId="29" fillId="0" borderId="0" xfId="0" applyFont="1" applyAlignment="1">
      <alignment horizontal="center"/>
    </xf>
    <xf numFmtId="0" fontId="30" fillId="12" borderId="0" xfId="0" applyFont="1" applyFill="1" applyAlignment="1">
      <alignment horizontal="center"/>
    </xf>
    <xf numFmtId="0" fontId="10"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14" fontId="35" fillId="0" borderId="0" xfId="0" applyNumberFormat="1" applyFont="1" applyAlignment="1">
      <alignment horizontal="center"/>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3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2" borderId="0" xfId="0" applyFont="1" applyFill="1" applyAlignment="1">
      <alignment horizontal="center"/>
    </xf>
    <xf numFmtId="0" fontId="32" fillId="0" borderId="0" xfId="0" applyFont="1" applyAlignment="1">
      <alignment horizontal="justify" wrapText="1"/>
    </xf>
    <xf numFmtId="0" fontId="4" fillId="0" borderId="0" xfId="0" applyFont="1" applyAlignment="1">
      <alignment horizontal="justify" wrapText="1"/>
    </xf>
    <xf numFmtId="0" fontId="36" fillId="13" borderId="0" xfId="0" applyFont="1" applyFill="1" applyAlignment="1">
      <alignment horizontal="left" vertical="center" wrapText="1"/>
    </xf>
    <xf numFmtId="0" fontId="32" fillId="13" borderId="0" xfId="0" applyFont="1" applyFill="1" applyAlignment="1">
      <alignment horizontal="justify" vertical="center" wrapText="1"/>
    </xf>
    <xf numFmtId="0" fontId="5" fillId="13" borderId="0" xfId="0" applyFont="1" applyFill="1" applyAlignment="1">
      <alignment horizontal="justify" vertical="center" wrapText="1"/>
    </xf>
    <xf numFmtId="0" fontId="45" fillId="24" borderId="0" xfId="1" applyFont="1" applyFill="1" applyAlignment="1" applyProtection="1">
      <alignment horizontal="center" vertical="center"/>
      <protection locked="0"/>
    </xf>
    <xf numFmtId="0" fontId="32" fillId="0" borderId="0" xfId="0" applyFont="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51" fillId="11" borderId="1" xfId="0" applyFont="1" applyFill="1" applyBorder="1" applyProtection="1">
      <protection locked="0"/>
    </xf>
    <xf numFmtId="0" fontId="86" fillId="0" borderId="0" xfId="0" applyFont="1" applyAlignment="1">
      <alignment horizontal="center" vertical="center"/>
    </xf>
    <xf numFmtId="0" fontId="75" fillId="0" borderId="0" xfId="0" applyFont="1" applyAlignment="1">
      <alignment horizontal="center" vertical="center" wrapText="1"/>
    </xf>
    <xf numFmtId="0" fontId="19" fillId="0" borderId="0" xfId="0" applyFont="1" applyAlignment="1">
      <alignment horizontal="left"/>
    </xf>
    <xf numFmtId="0" fontId="19" fillId="5" borderId="0" xfId="0" applyFont="1" applyFill="1" applyAlignment="1">
      <alignment horizontal="justify" vertical="center" wrapText="1"/>
    </xf>
    <xf numFmtId="0" fontId="19" fillId="0" borderId="0" xfId="0" applyFont="1" applyAlignment="1">
      <alignment horizontal="center"/>
    </xf>
    <xf numFmtId="0" fontId="51" fillId="11" borderId="6" xfId="0" applyFont="1" applyFill="1" applyBorder="1" applyAlignment="1" applyProtection="1">
      <alignment wrapText="1"/>
      <protection locked="0"/>
    </xf>
    <xf numFmtId="0" fontId="51" fillId="11" borderId="7" xfId="0" applyFont="1" applyFill="1" applyBorder="1" applyAlignment="1" applyProtection="1">
      <alignment wrapText="1"/>
      <protection locked="0"/>
    </xf>
    <xf numFmtId="0" fontId="51" fillId="11" borderId="8" xfId="0" applyFont="1" applyFill="1" applyBorder="1" applyAlignment="1" applyProtection="1">
      <alignment wrapText="1"/>
      <protection locked="0"/>
    </xf>
    <xf numFmtId="0" fontId="2" fillId="0" borderId="0" xfId="0" applyFont="1" applyAlignment="1">
      <alignment vertical="center"/>
    </xf>
    <xf numFmtId="0" fontId="2" fillId="0" borderId="10" xfId="0" applyFont="1" applyBorder="1" applyAlignment="1">
      <alignment vertical="center"/>
    </xf>
    <xf numFmtId="0" fontId="51" fillId="0" borderId="0" xfId="0" applyFont="1" applyAlignment="1" applyProtection="1">
      <alignment horizontal="left"/>
      <protection locked="0"/>
    </xf>
    <xf numFmtId="0" fontId="51" fillId="0" borderId="0" xfId="0" applyFont="1" applyProtection="1">
      <protection locked="0"/>
    </xf>
    <xf numFmtId="0" fontId="51" fillId="11" borderId="9" xfId="0" applyFont="1" applyFill="1" applyBorder="1" applyAlignment="1" applyProtection="1">
      <alignment wrapText="1"/>
      <protection locked="0"/>
    </xf>
    <xf numFmtId="0" fontId="51" fillId="11" borderId="11" xfId="0" applyFont="1" applyFill="1" applyBorder="1" applyAlignment="1" applyProtection="1">
      <alignment wrapText="1"/>
      <protection locked="0"/>
    </xf>
    <xf numFmtId="0" fontId="20" fillId="0" borderId="0" xfId="0" applyFont="1" applyAlignment="1">
      <alignment horizontal="justify" vertical="center" wrapText="1"/>
    </xf>
    <xf numFmtId="0" fontId="69" fillId="11" borderId="1" xfId="0" applyFont="1" applyFill="1" applyBorder="1" applyAlignment="1" applyProtection="1">
      <alignment vertical="center" wrapText="1"/>
      <protection locked="0"/>
    </xf>
    <xf numFmtId="0" fontId="51" fillId="11" borderId="4" xfId="0" applyFont="1" applyFill="1" applyBorder="1" applyProtection="1">
      <protection locked="0"/>
    </xf>
    <xf numFmtId="0" fontId="1" fillId="13" borderId="0" xfId="0" applyFont="1" applyFill="1" applyAlignment="1">
      <alignment horizontal="justify" vertical="center" wrapText="1"/>
    </xf>
    <xf numFmtId="0" fontId="51" fillId="11" borderId="0" xfId="0" applyFont="1" applyFill="1" applyAlignment="1" applyProtection="1">
      <alignment vertical="top" wrapText="1"/>
      <protection locked="0"/>
    </xf>
    <xf numFmtId="0" fontId="51" fillId="13" borderId="0" xfId="0" applyFont="1" applyFill="1" applyProtection="1">
      <protection locked="0"/>
    </xf>
    <xf numFmtId="14" fontId="51" fillId="11" borderId="1" xfId="0" applyNumberFormat="1" applyFont="1" applyFill="1" applyBorder="1" applyAlignment="1" applyProtection="1">
      <alignment horizontal="center" vertical="center"/>
      <protection locked="0"/>
    </xf>
    <xf numFmtId="0" fontId="70" fillId="0" borderId="0" xfId="0" applyFont="1"/>
    <xf numFmtId="0" fontId="87" fillId="0" borderId="0" xfId="0" applyFont="1" applyAlignment="1">
      <alignment horizontal="center" vertical="center"/>
    </xf>
    <xf numFmtId="0" fontId="5" fillId="0" borderId="3" xfId="0" applyFont="1" applyBorder="1" applyAlignment="1">
      <alignment vertical="center"/>
    </xf>
    <xf numFmtId="0" fontId="5" fillId="0" borderId="0" xfId="0" applyFont="1" applyAlignment="1">
      <alignment vertical="center"/>
    </xf>
    <xf numFmtId="0" fontId="51" fillId="11" borderId="1" xfId="0" applyFont="1" applyFill="1" applyBorder="1" applyAlignment="1" applyProtection="1">
      <alignment horizontal="left" wrapText="1"/>
      <protection locked="0"/>
    </xf>
    <xf numFmtId="0" fontId="63" fillId="0" borderId="0" xfId="1" applyFont="1" applyAlignment="1" applyProtection="1">
      <alignment horizontal="left" vertical="center"/>
      <protection locked="0"/>
    </xf>
    <xf numFmtId="0" fontId="41" fillId="0" borderId="0" xfId="0" applyFont="1" applyAlignment="1">
      <alignment horizontal="justify" vertical="center" wrapText="1"/>
    </xf>
    <xf numFmtId="0" fontId="65" fillId="0" borderId="0" xfId="0" applyFont="1" applyAlignment="1">
      <alignment vertical="center"/>
    </xf>
    <xf numFmtId="0" fontId="57" fillId="0" borderId="0" xfId="1" applyFont="1" applyAlignment="1" applyProtection="1">
      <alignment horizontal="left"/>
    </xf>
    <xf numFmtId="0" fontId="58" fillId="12" borderId="0" xfId="0" applyFont="1" applyFill="1" applyAlignment="1">
      <alignment horizontal="justify" vertical="center" wrapText="1"/>
    </xf>
    <xf numFmtId="0" fontId="57" fillId="15" borderId="0" xfId="0" applyFont="1" applyFill="1" applyAlignment="1">
      <alignment vertical="center" wrapText="1"/>
    </xf>
    <xf numFmtId="0" fontId="96" fillId="0" borderId="0" xfId="0" applyFont="1" applyAlignment="1">
      <alignment horizontal="center" vertical="center" wrapText="1"/>
    </xf>
    <xf numFmtId="0" fontId="97" fillId="0" borderId="0" xfId="0" applyFont="1" applyAlignment="1">
      <alignment horizontal="center" vertical="center"/>
    </xf>
    <xf numFmtId="0" fontId="12" fillId="14" borderId="0" xfId="0" applyFont="1" applyFill="1" applyAlignment="1">
      <alignment vertical="center"/>
    </xf>
    <xf numFmtId="0" fontId="58" fillId="0" borderId="0" xfId="0" applyFont="1" applyAlignment="1">
      <alignment horizontal="justify" vertical="center" wrapText="1"/>
    </xf>
    <xf numFmtId="0" fontId="57" fillId="0" borderId="0" xfId="0" applyFont="1" applyAlignment="1">
      <alignment vertical="center" wrapText="1"/>
    </xf>
    <xf numFmtId="0" fontId="57" fillId="13" borderId="0" xfId="0" applyFont="1" applyFill="1" applyAlignment="1">
      <alignment vertical="center" wrapText="1"/>
    </xf>
    <xf numFmtId="0" fontId="61" fillId="0" borderId="0" xfId="0" applyFont="1" applyAlignment="1">
      <alignment vertical="center"/>
    </xf>
    <xf numFmtId="0" fontId="62" fillId="0" borderId="0" xfId="0" applyFont="1" applyAlignment="1">
      <alignment horizontal="center" vertical="center" wrapText="1"/>
    </xf>
    <xf numFmtId="0" fontId="61" fillId="15" borderId="0" xfId="0" applyFont="1" applyFill="1" applyAlignment="1">
      <alignment vertical="center"/>
    </xf>
    <xf numFmtId="0" fontId="63" fillId="0" borderId="0" xfId="1" applyFont="1" applyAlignment="1" applyProtection="1">
      <alignment horizontal="center" vertical="center" wrapText="1"/>
      <protection locked="0"/>
    </xf>
    <xf numFmtId="0" fontId="63" fillId="0" borderId="0" xfId="1" applyFont="1" applyAlignment="1" applyProtection="1">
      <alignment horizontal="center" vertical="center"/>
      <protection locked="0"/>
    </xf>
    <xf numFmtId="0" fontId="51" fillId="13" borderId="0" xfId="0" applyFont="1" applyFill="1" applyAlignment="1" applyProtection="1">
      <alignment horizontal="left" vertical="top" wrapText="1"/>
      <protection locked="0"/>
    </xf>
    <xf numFmtId="0" fontId="51" fillId="0" borderId="0" xfId="0" applyFont="1" applyAlignment="1" applyProtection="1">
      <alignment horizontal="left" vertical="center"/>
      <protection locked="0"/>
    </xf>
    <xf numFmtId="0" fontId="60" fillId="0" borderId="0" xfId="0" applyFont="1" applyAlignment="1">
      <alignment horizontal="center" vertical="top"/>
    </xf>
    <xf numFmtId="0" fontId="51" fillId="0" borderId="0" xfId="0" applyFont="1" applyAlignment="1" applyProtection="1">
      <alignment horizontal="center" vertical="center" wrapText="1"/>
      <protection locked="0"/>
    </xf>
    <xf numFmtId="0" fontId="65" fillId="0" borderId="0" xfId="1" applyFont="1" applyAlignment="1" applyProtection="1">
      <alignment horizontal="center" vertical="center"/>
      <protection locked="0"/>
    </xf>
    <xf numFmtId="0" fontId="2" fillId="0" borderId="0" xfId="0" applyFont="1"/>
    <xf numFmtId="0" fontId="41" fillId="0" borderId="0" xfId="0" applyFont="1" applyAlignment="1">
      <alignment vertical="center" wrapText="1"/>
    </xf>
    <xf numFmtId="0" fontId="89" fillId="0" borderId="0" xfId="0" applyFont="1" applyAlignment="1">
      <alignment horizontal="center" wrapText="1"/>
    </xf>
    <xf numFmtId="0" fontId="53" fillId="0" borderId="0" xfId="0" applyFont="1" applyAlignment="1">
      <alignment vertical="center" wrapText="1"/>
    </xf>
    <xf numFmtId="0" fontId="2" fillId="0" borderId="0" xfId="0" applyFont="1" applyAlignment="1">
      <alignment vertical="center" wrapText="1"/>
    </xf>
    <xf numFmtId="0" fontId="62" fillId="0" borderId="0" xfId="0" applyFont="1" applyAlignment="1">
      <alignment horizontal="center" wrapText="1"/>
    </xf>
    <xf numFmtId="0" fontId="50" fillId="0" borderId="0" xfId="0" applyFont="1" applyAlignment="1">
      <alignment vertical="center" wrapText="1"/>
    </xf>
    <xf numFmtId="0" fontId="51" fillId="12" borderId="2" xfId="0" applyFont="1" applyFill="1" applyBorder="1" applyAlignment="1">
      <alignment horizontal="center" vertical="center"/>
    </xf>
    <xf numFmtId="0" fontId="51" fillId="12" borderId="4" xfId="0" applyFont="1" applyFill="1" applyBorder="1" applyAlignment="1">
      <alignment horizontal="center" vertical="center"/>
    </xf>
    <xf numFmtId="0" fontId="20" fillId="2" borderId="3" xfId="0" applyFont="1" applyFill="1" applyBorder="1" applyAlignment="1">
      <alignment horizontal="left" vertical="center" wrapText="1"/>
    </xf>
    <xf numFmtId="0" fontId="20" fillId="2" borderId="0" xfId="0" applyFont="1" applyFill="1" applyAlignment="1">
      <alignment horizontal="left" vertical="center" wrapText="1"/>
    </xf>
    <xf numFmtId="0" fontId="61" fillId="13" borderId="0" xfId="0" applyFont="1" applyFill="1" applyAlignment="1">
      <alignment vertical="center"/>
    </xf>
    <xf numFmtId="0" fontId="41" fillId="0" borderId="0" xfId="0" applyFont="1" applyAlignment="1">
      <alignment wrapText="1"/>
    </xf>
    <xf numFmtId="0" fontId="54" fillId="0" borderId="0" xfId="0" applyFont="1"/>
    <xf numFmtId="0" fontId="53" fillId="0" borderId="0" xfId="0" applyFont="1" applyAlignment="1">
      <alignment wrapText="1"/>
    </xf>
    <xf numFmtId="0" fontId="58" fillId="13" borderId="0" xfId="0" applyFont="1" applyFill="1" applyAlignment="1">
      <alignment horizontal="justify" vertical="center" wrapText="1"/>
    </xf>
    <xf numFmtId="0" fontId="65" fillId="0" borderId="0" xfId="0" applyFont="1" applyAlignment="1">
      <alignment vertical="top"/>
    </xf>
    <xf numFmtId="0" fontId="59" fillId="0" borderId="0" xfId="0" applyFont="1" applyAlignment="1">
      <alignment horizontal="center"/>
    </xf>
    <xf numFmtId="166" fontId="51" fillId="13" borderId="0" xfId="0" applyNumberFormat="1" applyFont="1" applyFill="1" applyAlignment="1" applyProtection="1">
      <alignment horizontal="center" vertical="center"/>
      <protection locked="0"/>
    </xf>
    <xf numFmtId="0" fontId="51" fillId="7" borderId="6" xfId="0" applyFont="1" applyFill="1" applyBorder="1" applyAlignment="1" applyProtection="1">
      <alignment vertical="center"/>
      <protection locked="0"/>
    </xf>
    <xf numFmtId="0" fontId="51" fillId="7" borderId="7" xfId="0" applyFont="1" applyFill="1" applyBorder="1" applyAlignment="1" applyProtection="1">
      <alignment vertical="center"/>
      <protection locked="0"/>
    </xf>
    <xf numFmtId="0" fontId="51" fillId="7" borderId="8" xfId="0" applyFont="1" applyFill="1" applyBorder="1" applyAlignment="1" applyProtection="1">
      <alignment vertical="center"/>
      <protection locked="0"/>
    </xf>
    <xf numFmtId="0" fontId="53" fillId="0" borderId="0" xfId="0" applyFont="1" applyAlignment="1">
      <alignment horizontal="left" vertical="center"/>
    </xf>
    <xf numFmtId="0" fontId="53" fillId="0" borderId="0" xfId="0" applyFont="1" applyAlignment="1">
      <alignment horizontal="center"/>
    </xf>
    <xf numFmtId="0" fontId="55" fillId="25" borderId="0" xfId="0" applyFont="1" applyFill="1" applyAlignment="1">
      <alignment horizontal="center" vertical="center" wrapText="1"/>
    </xf>
    <xf numFmtId="0" fontId="51" fillId="13" borderId="0" xfId="0" applyFont="1" applyFill="1" applyAlignment="1" applyProtection="1">
      <alignment horizontal="left" vertical="center" wrapText="1"/>
      <protection locked="0"/>
    </xf>
    <xf numFmtId="0" fontId="51" fillId="13" borderId="0" xfId="0" applyFont="1" applyFill="1" applyAlignment="1" applyProtection="1">
      <alignment horizontal="center" vertical="center"/>
      <protection locked="0"/>
    </xf>
    <xf numFmtId="0" fontId="49" fillId="0" borderId="0" xfId="0" applyFont="1"/>
    <xf numFmtId="0" fontId="82" fillId="17" borderId="0" xfId="0" applyFont="1" applyFill="1" applyAlignment="1">
      <alignment horizontal="center" vertical="center" wrapText="1"/>
    </xf>
    <xf numFmtId="0" fontId="51" fillId="11" borderId="6" xfId="0" applyFont="1" applyFill="1" applyBorder="1" applyAlignment="1" applyProtection="1">
      <alignment horizontal="left"/>
      <protection locked="0"/>
    </xf>
    <xf numFmtId="0" fontId="51" fillId="11" borderId="8" xfId="0" applyFont="1" applyFill="1" applyBorder="1" applyAlignment="1" applyProtection="1">
      <alignment horizontal="left"/>
      <protection locked="0"/>
    </xf>
    <xf numFmtId="0" fontId="47" fillId="14" borderId="0" xfId="0" applyFont="1" applyFill="1" applyAlignment="1">
      <alignment horizontal="center" vertical="center"/>
    </xf>
    <xf numFmtId="0" fontId="80" fillId="23" borderId="6" xfId="0" applyFont="1" applyFill="1" applyBorder="1" applyAlignment="1">
      <alignment horizontal="center" vertical="center" wrapText="1"/>
    </xf>
    <xf numFmtId="0" fontId="80" fillId="23" borderId="7" xfId="0" applyFont="1" applyFill="1" applyBorder="1" applyAlignment="1">
      <alignment horizontal="center" vertical="center" wrapText="1"/>
    </xf>
    <xf numFmtId="0" fontId="80" fillId="23" borderId="8" xfId="0" applyFont="1" applyFill="1" applyBorder="1" applyAlignment="1">
      <alignment horizontal="center" vertical="center" wrapText="1"/>
    </xf>
    <xf numFmtId="0" fontId="94" fillId="22" borderId="9" xfId="0" applyFont="1" applyFill="1" applyBorder="1" applyAlignment="1">
      <alignment horizontal="center" vertical="top" wrapText="1"/>
    </xf>
    <xf numFmtId="0" fontId="94" fillId="22" borderId="11" xfId="0" applyFont="1" applyFill="1" applyBorder="1" applyAlignment="1">
      <alignment horizontal="center" vertical="top" wrapText="1"/>
    </xf>
    <xf numFmtId="0" fontId="94" fillId="22" borderId="5" xfId="0" applyFont="1" applyFill="1" applyBorder="1" applyAlignment="1">
      <alignment horizontal="center" vertical="top" wrapText="1"/>
    </xf>
    <xf numFmtId="0" fontId="94" fillId="22" borderId="12" xfId="0" applyFont="1" applyFill="1" applyBorder="1" applyAlignment="1">
      <alignment horizontal="center" vertical="top" wrapText="1"/>
    </xf>
    <xf numFmtId="0" fontId="51" fillId="11" borderId="6" xfId="0" applyFont="1" applyFill="1" applyBorder="1" applyAlignment="1" applyProtection="1">
      <alignment horizontal="left" wrapText="1"/>
      <protection locked="0"/>
    </xf>
    <xf numFmtId="0" fontId="59" fillId="0" borderId="0" xfId="0" applyFont="1" applyAlignment="1">
      <alignment horizontal="center" vertical="top" wrapText="1"/>
    </xf>
    <xf numFmtId="0" fontId="59" fillId="0" borderId="0" xfId="0" applyFont="1" applyAlignment="1">
      <alignment horizontal="center" vertical="top"/>
    </xf>
    <xf numFmtId="0" fontId="51" fillId="11" borderId="6" xfId="0" applyFont="1" applyFill="1" applyBorder="1" applyAlignment="1" applyProtection="1">
      <alignment horizontal="left" vertical="center"/>
      <protection locked="0"/>
    </xf>
    <xf numFmtId="0" fontId="51" fillId="11" borderId="8" xfId="0" applyFont="1" applyFill="1" applyBorder="1" applyAlignment="1" applyProtection="1">
      <alignment horizontal="left" vertical="center"/>
      <protection locked="0"/>
    </xf>
    <xf numFmtId="0" fontId="51" fillId="11" borderId="6" xfId="0" applyFont="1" applyFill="1" applyBorder="1" applyAlignment="1" applyProtection="1">
      <alignment horizontal="left" vertical="center" wrapText="1"/>
      <protection locked="0"/>
    </xf>
    <xf numFmtId="0" fontId="65" fillId="0" borderId="0" xfId="1" applyFont="1" applyAlignment="1">
      <alignment horizontal="center" vertical="center" wrapText="1"/>
    </xf>
    <xf numFmtId="0" fontId="80" fillId="21" borderId="5" xfId="0" applyFont="1" applyFill="1" applyBorder="1" applyAlignment="1">
      <alignment horizontal="center" vertical="center" wrapText="1"/>
    </xf>
    <xf numFmtId="0" fontId="80" fillId="21" borderId="13" xfId="0" applyFont="1" applyFill="1" applyBorder="1" applyAlignment="1">
      <alignment horizontal="center" vertical="center" wrapText="1"/>
    </xf>
    <xf numFmtId="0" fontId="13" fillId="19" borderId="9" xfId="0" applyFont="1" applyFill="1" applyBorder="1" applyAlignment="1">
      <alignment horizontal="center" vertical="top" wrapText="1"/>
    </xf>
    <xf numFmtId="0" fontId="2" fillId="19" borderId="11" xfId="0" applyFont="1" applyFill="1" applyBorder="1" applyAlignment="1">
      <alignment horizontal="center" vertical="top" wrapText="1"/>
    </xf>
    <xf numFmtId="0" fontId="2" fillId="19" borderId="5" xfId="0" applyFont="1" applyFill="1" applyBorder="1" applyAlignment="1">
      <alignment horizontal="center" vertical="top" wrapText="1"/>
    </xf>
    <xf numFmtId="0" fontId="2" fillId="19" borderId="12" xfId="0" applyFont="1" applyFill="1" applyBorder="1" applyAlignment="1">
      <alignment horizontal="center" vertical="top" wrapText="1"/>
    </xf>
    <xf numFmtId="0" fontId="13" fillId="9" borderId="0" xfId="0" applyFont="1" applyFill="1" applyAlignment="1">
      <alignment horizontal="center"/>
    </xf>
    <xf numFmtId="0" fontId="41" fillId="2" borderId="0" xfId="0" applyFont="1" applyFill="1" applyAlignment="1">
      <alignment wrapText="1"/>
    </xf>
    <xf numFmtId="0" fontId="2" fillId="2"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lignment vertical="top" wrapText="1"/>
    </xf>
    <xf numFmtId="0" fontId="13" fillId="0" borderId="0" xfId="0" applyFont="1"/>
    <xf numFmtId="0" fontId="77" fillId="18" borderId="0" xfId="0" applyFont="1" applyFill="1" applyAlignment="1">
      <alignment horizontal="left" vertical="center"/>
    </xf>
    <xf numFmtId="0" fontId="62" fillId="0" borderId="0" xfId="0" applyFont="1"/>
    <xf numFmtId="0" fontId="77" fillId="16" borderId="0" xfId="0" applyFont="1" applyFill="1" applyAlignment="1">
      <alignment horizontal="left" vertical="center"/>
    </xf>
    <xf numFmtId="0" fontId="13" fillId="0" borderId="0" xfId="0" applyFont="1" applyAlignment="1">
      <alignment horizontal="right" vertical="center"/>
    </xf>
    <xf numFmtId="0" fontId="13" fillId="0" borderId="10" xfId="0" applyFont="1" applyBorder="1" applyAlignment="1">
      <alignment horizontal="right" vertical="center"/>
    </xf>
    <xf numFmtId="0" fontId="13" fillId="0" borderId="0" xfId="0" applyFont="1" applyAlignment="1">
      <alignment horizontal="center" vertical="center" wrapText="1"/>
    </xf>
    <xf numFmtId="0" fontId="41" fillId="0" borderId="0" xfId="0" quotePrefix="1" applyFont="1" applyAlignment="1">
      <alignment horizontal="center" vertical="center"/>
    </xf>
    <xf numFmtId="0" fontId="49" fillId="0" borderId="0" xfId="0" applyFont="1" applyAlignment="1">
      <alignment vertical="center"/>
    </xf>
    <xf numFmtId="0" fontId="91" fillId="0" borderId="0" xfId="0" applyFont="1" applyAlignment="1">
      <alignment horizontal="center" vertical="center"/>
    </xf>
    <xf numFmtId="0" fontId="83" fillId="0" borderId="0" xfId="0" applyFont="1" applyAlignment="1">
      <alignment horizontal="center" vertical="center" wrapText="1"/>
    </xf>
    <xf numFmtId="0" fontId="65" fillId="0" borderId="0" xfId="1" applyFont="1" applyAlignment="1" applyProtection="1">
      <alignment horizontal="center" vertical="center" wrapText="1"/>
      <protection locked="0"/>
    </xf>
    <xf numFmtId="0" fontId="41" fillId="0" borderId="0" xfId="0" applyFont="1" applyAlignment="1">
      <alignment horizontal="left" vertical="center" wrapText="1"/>
    </xf>
    <xf numFmtId="0" fontId="67" fillId="0" borderId="0" xfId="0" applyFont="1" applyAlignment="1">
      <alignment vertical="top" wrapText="1"/>
    </xf>
    <xf numFmtId="0" fontId="93" fillId="0" borderId="0" xfId="0" applyFont="1" applyAlignment="1">
      <alignment vertical="top" wrapText="1"/>
    </xf>
    <xf numFmtId="0" fontId="13" fillId="0" borderId="0" xfId="0" applyFont="1" applyAlignment="1">
      <alignment horizontal="center" vertical="center"/>
    </xf>
    <xf numFmtId="0" fontId="13" fillId="0" borderId="10" xfId="0" applyFont="1" applyBorder="1" applyAlignment="1">
      <alignment horizontal="center" vertical="center"/>
    </xf>
  </cellXfs>
  <cellStyles count="3">
    <cellStyle name="Hyperlink" xfId="1" builtinId="8" customBuiltin="1"/>
    <cellStyle name="Normal" xfId="0" builtinId="0"/>
    <cellStyle name="Normal 3" xfId="2" xr:uid="{00000000-0005-0000-0000-000002000000}"/>
  </cellStyles>
  <dxfs count="88">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fill>
        <patternFill>
          <bgColor theme="7"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C00000"/>
      </font>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auto="1"/>
      </font>
      <fill>
        <patternFill>
          <bgColor rgb="FFFF8B8B"/>
        </patternFill>
      </fill>
    </dxf>
    <dxf>
      <font>
        <b/>
        <i val="0"/>
        <color rgb="FFC00000"/>
      </font>
    </dxf>
    <dxf>
      <font>
        <b/>
        <i val="0"/>
        <color auto="1"/>
      </font>
      <fill>
        <patternFill>
          <bgColor rgb="FFFF8B8B"/>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4" tint="0.59996337778862885"/>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dxf>
    <dxf>
      <font>
        <b/>
        <i val="0"/>
        <color rgb="FFC00000"/>
      </font>
    </dxf>
    <dxf>
      <fill>
        <patternFill>
          <bgColor theme="5"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FFFF00"/>
      </font>
      <fill>
        <patternFill>
          <bgColor rgb="FFFF2929"/>
        </patternFill>
      </fill>
    </dxf>
    <dxf>
      <fill>
        <patternFill>
          <bgColor rgb="FFFEDD79"/>
        </patternFill>
      </fill>
    </dxf>
    <dxf>
      <fill>
        <patternFill>
          <bgColor rgb="FF76B7DF"/>
        </patternFill>
      </fill>
    </dxf>
    <dxf>
      <fill>
        <patternFill>
          <bgColor rgb="FFFEDD79"/>
        </patternFill>
      </fill>
    </dxf>
    <dxf>
      <fill>
        <patternFill>
          <bgColor rgb="FF76B7DF"/>
        </patternFill>
      </fill>
    </dxf>
    <dxf>
      <font>
        <b/>
        <i val="0"/>
        <color rgb="FFC00000"/>
      </font>
    </dxf>
    <dxf>
      <fill>
        <patternFill>
          <bgColor rgb="FFFEDD29"/>
        </patternFill>
      </fill>
    </dxf>
    <dxf>
      <fill>
        <patternFill>
          <bgColor rgb="FF76B7DF"/>
        </patternFill>
      </fill>
    </dxf>
    <dxf>
      <fill>
        <patternFill>
          <bgColor rgb="FFFEDD79"/>
        </patternFill>
      </fill>
    </dxf>
    <dxf>
      <fill>
        <patternFill>
          <bgColor rgb="FF76B7DF"/>
        </patternFill>
      </fill>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EDD79"/>
        </patternFill>
      </fill>
    </dxf>
    <dxf>
      <fill>
        <patternFill>
          <bgColor rgb="FF76B7DF"/>
        </patternFill>
      </fill>
    </dxf>
    <dxf>
      <fill>
        <patternFill>
          <bgColor rgb="FFFEDD79"/>
        </patternFill>
      </fill>
    </dxf>
    <dxf>
      <fill>
        <patternFill>
          <bgColor rgb="FF76B7DF"/>
        </patternFill>
      </fill>
    </dxf>
  </dxfs>
  <tableStyles count="0" defaultTableStyle="TableStyleMedium2" defaultPivotStyle="PivotStyleLight16"/>
  <colors>
    <mruColors>
      <color rgb="FFEEE1F7"/>
      <color rgb="FFE6D5F3"/>
      <color rgb="FFEDE2F6"/>
      <color rgb="FFFFC7C7"/>
      <color rgb="FFECF4FA"/>
      <color rgb="FFEFF6FB"/>
      <color rgb="FFFFD9DE"/>
      <color rgb="FFFFD5DA"/>
      <color rgb="FFE1CCF0"/>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0</xdr:row>
      <xdr:rowOff>171450</xdr:rowOff>
    </xdr:from>
    <xdr:to>
      <xdr:col>2</xdr:col>
      <xdr:colOff>1257300</xdr:colOff>
      <xdr:row>5</xdr:row>
      <xdr:rowOff>161424</xdr:rowOff>
    </xdr:to>
    <xdr:pic>
      <xdr:nvPicPr>
        <xdr:cNvPr id="4" name="Picture 3">
          <a:extLst>
            <a:ext uri="{FF2B5EF4-FFF2-40B4-BE49-F238E27FC236}">
              <a16:creationId xmlns:a16="http://schemas.microsoft.com/office/drawing/2014/main" id="{E1A65FBE-B099-554A-9E48-679DF9448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71450"/>
          <a:ext cx="1209675" cy="1094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15874</xdr:colOff>
      <xdr:row>44</xdr:row>
      <xdr:rowOff>34925</xdr:rowOff>
    </xdr:from>
    <xdr:to>
      <xdr:col>6</xdr:col>
      <xdr:colOff>688339</xdr:colOff>
      <xdr:row>70</xdr:row>
      <xdr:rowOff>92075</xdr:rowOff>
    </xdr:to>
    <xdr:sp macro="" textlink="" fLocksText="0">
      <xdr:nvSpPr>
        <xdr:cNvPr id="2" name="TextBox 1">
          <a:extLst>
            <a:ext uri="{FF2B5EF4-FFF2-40B4-BE49-F238E27FC236}">
              <a16:creationId xmlns:a16="http://schemas.microsoft.com/office/drawing/2014/main" id="{8F4D9CF3-9AFB-417F-BBDB-08C6791BA71B}"/>
            </a:ext>
          </a:extLst>
        </xdr:cNvPr>
        <xdr:cNvSpPr txBox="1"/>
      </xdr:nvSpPr>
      <xdr:spPr>
        <a:xfrm>
          <a:off x="330199" y="12160250"/>
          <a:ext cx="7111365" cy="5010150"/>
        </a:xfrm>
        <a:prstGeom prst="rect">
          <a:avLst/>
        </a:prstGeom>
        <a:solidFill>
          <a:schemeClr val="accent2">
            <a:lumMod val="20000"/>
            <a:lumOff val="80000"/>
          </a:schemeClr>
        </a:solidFill>
        <a:ln>
          <a:solidFill>
            <a:srgbClr val="008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0070C0"/>
              </a:solidFill>
            </a:rPr>
            <a:t>[enter text here]</a:t>
          </a:r>
        </a:p>
        <a:p>
          <a:endParaRPr lang="en-US" sz="1100">
            <a:solidFill>
              <a:srgbClr val="0070C0"/>
            </a:solidFill>
          </a:endParaRPr>
        </a:p>
        <a:p>
          <a:endParaRPr lang="en-US" sz="1100">
            <a:solidFill>
              <a:srgbClr val="0070C0"/>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lf-Study%20Report%20-%20Continuing%20(CSSR)%20-%20New%20Logo.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H:\Lisa's%20Place\_In%20Progress\Website%20Templates\Self%20Studies\Self-Study%20Report%20-%20Master.xlsx" TargetMode="External"/><Relationship Id="rId1" Type="http://schemas.openxmlformats.org/officeDocument/2006/relationships/externalLinkPath" Target="Self-Study%20Report%20-%20Master.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Alternate &amp; Satellite Locations"/>
    </sheetNames>
    <sheetDataSet>
      <sheetData sheetId="0">
        <row r="3">
          <cell r="S3">
            <v>7</v>
          </cell>
        </row>
        <row r="4">
          <cell r="S4">
            <v>9</v>
          </cell>
        </row>
        <row r="5">
          <cell r="S5">
            <v>10</v>
          </cell>
        </row>
        <row r="6">
          <cell r="S6">
            <v>61</v>
          </cell>
        </row>
        <row r="7">
          <cell r="S7">
            <v>15</v>
          </cell>
        </row>
        <row r="8">
          <cell r="S8">
            <v>15</v>
          </cell>
        </row>
        <row r="9">
          <cell r="S9">
            <v>15</v>
          </cell>
        </row>
        <row r="10">
          <cell r="S10">
            <v>13</v>
          </cell>
        </row>
        <row r="11">
          <cell r="S11">
            <v>15</v>
          </cell>
        </row>
        <row r="12">
          <cell r="S12">
            <v>15</v>
          </cell>
        </row>
        <row r="13">
          <cell r="S13">
            <v>15</v>
          </cell>
        </row>
      </sheetData>
      <sheetData sheetId="1"/>
      <sheetData sheetId="2">
        <row r="4">
          <cell r="C4" t="str">
            <v>Is the program sponsor authorized to award academic/college credit for the coursework?</v>
          </cell>
        </row>
      </sheetData>
      <sheetData sheetId="3">
        <row r="13">
          <cell r="S13" t="str">
            <v>Please Select</v>
          </cell>
        </row>
      </sheetData>
      <sheetData sheetId="4"/>
      <sheetData sheetId="5">
        <row r="112">
          <cell r="H112">
            <v>0</v>
          </cell>
        </row>
      </sheetData>
      <sheetData sheetId="6">
        <row r="109">
          <cell r="O109">
            <v>0</v>
          </cell>
        </row>
      </sheetData>
      <sheetData sheetId="7">
        <row r="11">
          <cell r="H11" t="str">
            <v>Please Select</v>
          </cell>
        </row>
      </sheetData>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Affilia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receptor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Alternate &amp; Satellite Locations"/>
    </sheetNames>
    <sheetDataSet>
      <sheetData sheetId="0">
        <row r="4">
          <cell r="S4">
            <v>9</v>
          </cell>
        </row>
        <row r="14">
          <cell r="A14" t="str">
            <v>(LSSR)</v>
          </cell>
        </row>
        <row r="19">
          <cell r="C19" t="str">
            <v>SSR Revised 2024.07</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V-Evalu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V-Fair_Practic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_Inf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Sponsorshi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Go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Resourc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_III-Personne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coaemsp.org/Self_Study_Reports.htm" TargetMode="External"/><Relationship Id="rId7" Type="http://schemas.openxmlformats.org/officeDocument/2006/relationships/vmlDrawing" Target="../drawings/vmlDrawing1.vml"/><Relationship Id="rId2" Type="http://schemas.openxmlformats.org/officeDocument/2006/relationships/hyperlink" Target="mailto:Accounting@coaemsp.org" TargetMode="External"/><Relationship Id="rId1" Type="http://schemas.openxmlformats.org/officeDocument/2006/relationships/hyperlink" Target="http://coaemsp.org/Fees.ht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aemsp.org/?mdocs-file=5049"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coaemsp.org/resource-library" TargetMode="External"/><Relationship Id="rId7" Type="http://schemas.openxmlformats.org/officeDocument/2006/relationships/vmlDrawing" Target="../drawings/vmlDrawing4.vml"/><Relationship Id="rId2" Type="http://schemas.openxmlformats.org/officeDocument/2006/relationships/hyperlink" Target="https://coaemsp.org/resource-library" TargetMode="External"/><Relationship Id="rId1" Type="http://schemas.openxmlformats.org/officeDocument/2006/relationships/hyperlink" Target="https://coaemsp.org/Forms.htm" TargetMode="External"/><Relationship Id="rId6" Type="http://schemas.openxmlformats.org/officeDocument/2006/relationships/printerSettings" Target="../printerSettings/printerSettings4.bin"/><Relationship Id="rId5" Type="http://schemas.openxmlformats.org/officeDocument/2006/relationships/hyperlink" Target="https://coaemsp.org/resource-library" TargetMode="External"/><Relationship Id="rId4" Type="http://schemas.openxmlformats.org/officeDocument/2006/relationships/hyperlink" Target="https://coaemsp.org/resource-librar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coaemsp.org/personnel" TargetMode="External"/><Relationship Id="rId2" Type="http://schemas.openxmlformats.org/officeDocument/2006/relationships/hyperlink" Target="https://coaemsp.org/resource-library" TargetMode="External"/><Relationship Id="rId1" Type="http://schemas.openxmlformats.org/officeDocument/2006/relationships/hyperlink" Target="https://coaemsp.org/resource-library"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79998168889431442"/>
    <pageSetUpPr fitToPage="1"/>
  </sheetPr>
  <dimension ref="A1:K44"/>
  <sheetViews>
    <sheetView showGridLines="0" tabSelected="1" zoomScaleNormal="100" workbookViewId="0">
      <selection activeCell="B25" sqref="B25:F25"/>
    </sheetView>
  </sheetViews>
  <sheetFormatPr defaultRowHeight="15" x14ac:dyDescent="0.25"/>
  <cols>
    <col min="1" max="1" width="4.7109375" customWidth="1"/>
    <col min="2" max="2" width="5.85546875" customWidth="1"/>
    <col min="3" max="3" width="26.140625" customWidth="1"/>
    <col min="4" max="4" width="4.140625" customWidth="1"/>
    <col min="5" max="5" width="21.28515625" customWidth="1"/>
    <col min="6" max="6" width="91.28515625" customWidth="1"/>
  </cols>
  <sheetData>
    <row r="1" spans="1:6" x14ac:dyDescent="0.25">
      <c r="A1" s="15"/>
    </row>
    <row r="2" spans="1:6" ht="18" x14ac:dyDescent="0.25">
      <c r="E2" s="166" t="s">
        <v>0</v>
      </c>
      <c r="F2" s="166"/>
    </row>
    <row r="3" spans="1:6" ht="18" x14ac:dyDescent="0.25">
      <c r="E3" s="166" t="s">
        <v>126</v>
      </c>
      <c r="F3" s="166"/>
    </row>
    <row r="4" spans="1:6" ht="18" x14ac:dyDescent="0.25">
      <c r="E4" s="166" t="s">
        <v>1</v>
      </c>
      <c r="F4" s="166"/>
    </row>
    <row r="5" spans="1:6" ht="18" x14ac:dyDescent="0.25">
      <c r="E5" s="166" t="s">
        <v>2</v>
      </c>
      <c r="F5" s="166"/>
    </row>
    <row r="8" spans="1:6" x14ac:dyDescent="0.25">
      <c r="B8" s="10"/>
      <c r="C8" s="10"/>
      <c r="F8" s="10"/>
    </row>
    <row r="9" spans="1:6" ht="45" x14ac:dyDescent="0.6">
      <c r="A9" s="168" t="s">
        <v>128</v>
      </c>
      <c r="B9" s="168"/>
      <c r="C9" s="168"/>
      <c r="D9" s="168"/>
      <c r="E9" s="168"/>
      <c r="F9" s="168"/>
    </row>
    <row r="10" spans="1:6" x14ac:dyDescent="0.25">
      <c r="B10" s="10"/>
      <c r="C10" s="10"/>
      <c r="F10" s="10"/>
    </row>
    <row r="11" spans="1:6" ht="28.5" x14ac:dyDescent="0.45">
      <c r="A11" s="167" t="s">
        <v>127</v>
      </c>
      <c r="B11" s="167"/>
      <c r="C11" s="167"/>
      <c r="D11" s="167"/>
      <c r="E11" s="167"/>
      <c r="F11" s="167"/>
    </row>
    <row r="12" spans="1:6" x14ac:dyDescent="0.25">
      <c r="B12" s="10"/>
      <c r="C12" s="10"/>
      <c r="F12" s="10"/>
    </row>
    <row r="13" spans="1:6" ht="14.25" customHeight="1" x14ac:dyDescent="0.35">
      <c r="A13" s="164"/>
      <c r="B13" s="164"/>
      <c r="C13" s="164"/>
      <c r="D13" s="164"/>
      <c r="E13" s="164"/>
      <c r="F13" s="164"/>
    </row>
    <row r="14" spans="1:6" x14ac:dyDescent="0.25">
      <c r="B14" s="10"/>
      <c r="C14" s="10"/>
      <c r="F14" s="10"/>
    </row>
    <row r="15" spans="1:6" ht="30" x14ac:dyDescent="0.4">
      <c r="A15" s="165" t="s">
        <v>146</v>
      </c>
      <c r="B15" s="165"/>
      <c r="C15" s="165"/>
      <c r="D15" s="165"/>
      <c r="E15" s="165"/>
      <c r="F15" s="165"/>
    </row>
    <row r="17" spans="1:11" ht="47.25" customHeight="1" x14ac:dyDescent="0.25">
      <c r="A17" s="173" t="s">
        <v>143</v>
      </c>
      <c r="B17" s="174"/>
      <c r="C17" s="174"/>
      <c r="D17" s="174"/>
      <c r="E17" s="174"/>
      <c r="F17" s="174"/>
    </row>
    <row r="18" spans="1:11" ht="15" customHeight="1" x14ac:dyDescent="0.25">
      <c r="C18" s="16" t="s">
        <v>238</v>
      </c>
    </row>
    <row r="19" spans="1:11" ht="15.75" x14ac:dyDescent="0.25">
      <c r="B19" s="175" t="s">
        <v>3</v>
      </c>
      <c r="C19" s="175"/>
      <c r="D19" s="175"/>
      <c r="E19" s="175"/>
      <c r="F19" s="175"/>
    </row>
    <row r="20" spans="1:11" ht="6" customHeight="1" x14ac:dyDescent="0.25"/>
    <row r="21" spans="1:11" ht="249" customHeight="1" x14ac:dyDescent="0.25">
      <c r="B21" s="176" t="s">
        <v>147</v>
      </c>
      <c r="C21" s="177"/>
      <c r="D21" s="177"/>
      <c r="E21" s="177"/>
      <c r="F21" s="177"/>
    </row>
    <row r="22" spans="1:11" ht="36" customHeight="1" x14ac:dyDescent="0.25">
      <c r="B22" s="12" t="s">
        <v>129</v>
      </c>
    </row>
    <row r="23" spans="1:11" ht="102.75" customHeight="1" x14ac:dyDescent="0.25">
      <c r="B23" s="182" t="s">
        <v>131</v>
      </c>
      <c r="C23" s="182"/>
      <c r="D23" s="182"/>
      <c r="E23" s="182"/>
      <c r="F23" s="182"/>
    </row>
    <row r="24" spans="1:11" ht="60" customHeight="1" x14ac:dyDescent="0.25">
      <c r="B24" s="183" t="s">
        <v>130</v>
      </c>
      <c r="C24" s="184"/>
      <c r="D24" s="184"/>
      <c r="E24" s="184"/>
      <c r="F24" s="184"/>
    </row>
    <row r="25" spans="1:11" ht="65.25" customHeight="1" x14ac:dyDescent="0.25">
      <c r="B25" s="181" t="s">
        <v>139</v>
      </c>
      <c r="C25" s="181"/>
      <c r="D25" s="181"/>
      <c r="E25" s="181"/>
      <c r="F25" s="181"/>
    </row>
    <row r="26" spans="1:11" ht="123.75" customHeight="1" x14ac:dyDescent="0.25">
      <c r="B26" s="178" t="s">
        <v>132</v>
      </c>
      <c r="C26" s="178"/>
      <c r="D26" s="178"/>
      <c r="E26" s="178"/>
      <c r="F26" s="178"/>
    </row>
    <row r="27" spans="1:11" ht="14.45" customHeight="1" x14ac:dyDescent="0.25">
      <c r="D27" s="8"/>
      <c r="E27" s="8"/>
      <c r="G27" s="8"/>
      <c r="H27" s="8"/>
      <c r="I27" s="8"/>
      <c r="J27" s="8"/>
      <c r="K27" s="8"/>
    </row>
    <row r="28" spans="1:11" ht="15" customHeight="1" x14ac:dyDescent="0.25">
      <c r="B28" s="9"/>
      <c r="C28" s="170" t="s">
        <v>50</v>
      </c>
      <c r="D28" s="171"/>
      <c r="E28" s="171"/>
      <c r="F28" s="171"/>
    </row>
    <row r="32" spans="1:11" x14ac:dyDescent="0.25">
      <c r="B32" s="12" t="s">
        <v>52</v>
      </c>
    </row>
    <row r="33" spans="1:6" ht="42.75" customHeight="1" x14ac:dyDescent="0.25">
      <c r="B33" s="172" t="s">
        <v>145</v>
      </c>
      <c r="C33" s="172"/>
      <c r="D33" s="172"/>
      <c r="E33" s="172"/>
      <c r="F33" s="172"/>
    </row>
    <row r="34" spans="1:6" x14ac:dyDescent="0.25">
      <c r="B34" s="3" t="s">
        <v>5</v>
      </c>
      <c r="C34" s="6" t="s">
        <v>144</v>
      </c>
      <c r="F34" s="11" t="s">
        <v>51</v>
      </c>
    </row>
    <row r="35" spans="1:6" x14ac:dyDescent="0.25">
      <c r="B35" s="2" t="s">
        <v>4</v>
      </c>
      <c r="C35" s="6" t="s">
        <v>6</v>
      </c>
    </row>
    <row r="39" spans="1:6" x14ac:dyDescent="0.25">
      <c r="B39" s="5"/>
    </row>
    <row r="40" spans="1:6" ht="49.5" customHeight="1" x14ac:dyDescent="0.25">
      <c r="B40" s="2" t="s">
        <v>5</v>
      </c>
      <c r="C40" s="30" t="s">
        <v>140</v>
      </c>
      <c r="E40" s="1"/>
      <c r="F40" s="179" t="s">
        <v>141</v>
      </c>
    </row>
    <row r="41" spans="1:6" ht="7.5" customHeight="1" x14ac:dyDescent="0.25">
      <c r="E41" s="1"/>
      <c r="F41" s="180"/>
    </row>
    <row r="42" spans="1:6" ht="9" customHeight="1" x14ac:dyDescent="0.25">
      <c r="E42" s="1"/>
      <c r="F42" s="180"/>
    </row>
    <row r="43" spans="1:6" x14ac:dyDescent="0.25">
      <c r="A43" s="169"/>
      <c r="B43" s="169"/>
    </row>
    <row r="44" spans="1:6" x14ac:dyDescent="0.25">
      <c r="C44" s="16" t="str">
        <f>C18</f>
        <v>LoR Application 2024.07</v>
      </c>
    </row>
  </sheetData>
  <sheetProtection algorithmName="SHA-512" hashValue="axI9v8zMqKRAjU5dGZ413jS2RVH64YTzFlwzuMW4fC9Wt0mB1kvuNZt1vRrDR/QZ9Yds2NhPs3CB2HAp4mRHng==" saltValue="MSeRt1F7Vex20XDuppJaMg==" spinCount="100000" sheet="1" selectLockedCells="1"/>
  <mergeCells count="19">
    <mergeCell ref="A43:B43"/>
    <mergeCell ref="C28:F28"/>
    <mergeCell ref="B33:F33"/>
    <mergeCell ref="A17:F17"/>
    <mergeCell ref="B19:F19"/>
    <mergeCell ref="B21:F21"/>
    <mergeCell ref="B26:F26"/>
    <mergeCell ref="F40:F42"/>
    <mergeCell ref="B25:F25"/>
    <mergeCell ref="B23:F23"/>
    <mergeCell ref="B24:F24"/>
    <mergeCell ref="A13:F13"/>
    <mergeCell ref="A15:F15"/>
    <mergeCell ref="E2:F2"/>
    <mergeCell ref="E3:F3"/>
    <mergeCell ref="E4:F4"/>
    <mergeCell ref="E5:F5"/>
    <mergeCell ref="A11:F11"/>
    <mergeCell ref="A9:F9"/>
  </mergeCells>
  <hyperlinks>
    <hyperlink ref="C35" r:id="rId1" xr:uid="{00000000-0004-0000-0000-000000000000}"/>
    <hyperlink ref="C34" r:id="rId2" xr:uid="{00000000-0004-0000-0000-000001000000}"/>
    <hyperlink ref="B25" r:id="rId3" display="http://coaemsp.org/Self_Study_Reports.htm" xr:uid="{00000000-0004-0000-0000-000002000000}"/>
    <hyperlink ref="B25:F25" r:id="rId4" display="Click Here For Step By Step Instructions" xr:uid="{00000000-0004-0000-0000-000003000000}"/>
  </hyperlinks>
  <pageMargins left="0.7" right="0.7" top="0.5" bottom="0.5" header="0.3" footer="0.3"/>
  <pageSetup scale="79" fitToHeight="0" orientation="landscape" r:id="rId5"/>
  <rowBreaks count="1" manualBreakCount="1">
    <brk id="18" max="6"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DFE6-C813-496F-AD69-8049FFD997E1}">
  <sheetPr>
    <tabColor rgb="FFFFFF00"/>
  </sheetPr>
  <dimension ref="B1:K48"/>
  <sheetViews>
    <sheetView showGridLines="0" zoomScaleNormal="100" workbookViewId="0">
      <selection activeCell="D3" sqref="D3"/>
    </sheetView>
  </sheetViews>
  <sheetFormatPr defaultRowHeight="15" x14ac:dyDescent="0.25"/>
  <cols>
    <col min="1" max="1" width="4.7109375" customWidth="1"/>
    <col min="2" max="2" width="3.42578125" customWidth="1"/>
    <col min="3" max="3" width="18" customWidth="1"/>
    <col min="4" max="4" width="31.28515625" customWidth="1"/>
    <col min="5" max="5" width="16.42578125" customWidth="1"/>
    <col min="6" max="6" width="18.140625" customWidth="1"/>
    <col min="7" max="7" width="11.140625" customWidth="1"/>
  </cols>
  <sheetData>
    <row r="1" spans="2:10" s="25" customFormat="1" ht="45.95" customHeight="1" x14ac:dyDescent="0.25">
      <c r="B1" s="23" t="s">
        <v>7</v>
      </c>
      <c r="F1" s="38"/>
      <c r="H1" s="38" t="str">
        <f>[12]Instructions!C19</f>
        <v>SSR Revised 2024.07</v>
      </c>
    </row>
    <row r="2" spans="2:10" s="25" customFormat="1" ht="14.25" x14ac:dyDescent="0.2"/>
    <row r="3" spans="2:10" s="25" customFormat="1" ht="27" customHeight="1" x14ac:dyDescent="0.2">
      <c r="B3" s="67" t="s">
        <v>8</v>
      </c>
      <c r="C3" s="143" t="s">
        <v>16</v>
      </c>
      <c r="D3" s="144" t="s">
        <v>59</v>
      </c>
      <c r="E3" s="43" t="str">
        <f>IF(D3="Please Select", " &lt;=== Select from drop down list","")</f>
        <v xml:space="preserve"> &lt;=== Select from drop down list</v>
      </c>
    </row>
    <row r="4" spans="2:10" s="25" customFormat="1" ht="57" customHeight="1" x14ac:dyDescent="0.2">
      <c r="C4" s="187" t="str">
        <f>IF(D3="AEMT","Please Note:  Programs that have an existing CAAHEP accredited or CoAEMSP Letter of Review (LoR) Paramedic 
                   program should use the Abridged AEMT LoR Application-LSSR for Existing Paramedic Programs.","")</f>
        <v/>
      </c>
      <c r="D4" s="187"/>
      <c r="E4" s="187"/>
      <c r="F4" s="187"/>
      <c r="G4" s="187"/>
      <c r="H4" s="187"/>
      <c r="I4" s="187"/>
      <c r="J4" s="187"/>
    </row>
    <row r="5" spans="2:10" s="25" customFormat="1" ht="14.25" x14ac:dyDescent="0.2"/>
    <row r="6" spans="2:10" s="25" customFormat="1" ht="25.5" x14ac:dyDescent="0.2">
      <c r="B6" s="67" t="s">
        <v>9</v>
      </c>
      <c r="C6" s="35" t="s">
        <v>206</v>
      </c>
      <c r="D6" s="145"/>
      <c r="E6" s="146" t="str">
        <f>IF(OR(AND([12]Instructions!A14="(ISSR)",'Title Page'!$D$3="AEMT"),AND([12]Instructions!A14="(CSSR)",'Title Page'!$D$3="AEMT")),"(the 20XXXX number assigned by CoAEMSP)",IF(OR(AND([12]Instructions!A14="(ISSR)",'Title Page'!$D$3="Paramedic"),AND([12]Instructions!A14="(CSSR)",'Title Page'!$D$3="Paramedic")),"(the 60XXXX number assigned by CoAEMSP)",IF(OR(AND([12]Instructions!A14="(LSSR)",'Title Page'!$D$3="AEMT"),AND([12]Instructions!A14="(LSSR)",'Title Page'!$D$3="Paramedic")),"(the 5-digit invoice number assigned by CoAEMSP)","")))</f>
        <v/>
      </c>
    </row>
    <row r="7" spans="2:10" s="25" customFormat="1" ht="14.25" x14ac:dyDescent="0.2"/>
    <row r="8" spans="2:10" s="25" customFormat="1" ht="30" customHeight="1" x14ac:dyDescent="0.2">
      <c r="B8" s="67" t="s">
        <v>10</v>
      </c>
      <c r="C8" s="25" t="s">
        <v>148</v>
      </c>
    </row>
    <row r="9" spans="2:10" s="25" customFormat="1" ht="45.75" customHeight="1" x14ac:dyDescent="0.2">
      <c r="B9" s="67"/>
      <c r="C9" s="200" t="s">
        <v>149</v>
      </c>
      <c r="D9" s="200"/>
      <c r="E9" s="200"/>
      <c r="F9" s="200"/>
    </row>
    <row r="10" spans="2:10" s="25" customFormat="1" ht="31.9" customHeight="1" x14ac:dyDescent="0.2">
      <c r="B10" s="79">
        <f>LEN(D10)</f>
        <v>0</v>
      </c>
      <c r="C10" s="7" t="s">
        <v>150</v>
      </c>
      <c r="D10" s="201"/>
      <c r="E10" s="201"/>
      <c r="F10" s="201"/>
      <c r="G10" s="80" t="str">
        <f>IF(B10&gt;100, "Name exceeds 100 characters, please shorten.","")</f>
        <v/>
      </c>
    </row>
    <row r="11" spans="2:10" s="25" customFormat="1" ht="31.9" customHeight="1" x14ac:dyDescent="0.2">
      <c r="B11" s="79">
        <f>LEN(D11)</f>
        <v>0</v>
      </c>
      <c r="C11" s="7" t="s">
        <v>151</v>
      </c>
      <c r="D11" s="201"/>
      <c r="E11" s="201"/>
      <c r="F11" s="201"/>
      <c r="G11" s="80" t="str">
        <f>IF(B11&gt;100, "Name exceeds 100 characters, please shorten.","")</f>
        <v/>
      </c>
    </row>
    <row r="12" spans="2:10" s="25" customFormat="1" ht="14.25" x14ac:dyDescent="0.2">
      <c r="C12" s="4" t="s">
        <v>18</v>
      </c>
      <c r="D12" s="202"/>
      <c r="E12" s="202"/>
    </row>
    <row r="13" spans="2:10" s="25" customFormat="1" ht="14.25" x14ac:dyDescent="0.2">
      <c r="C13" s="4" t="s">
        <v>18</v>
      </c>
      <c r="D13" s="185"/>
      <c r="E13" s="185"/>
    </row>
    <row r="14" spans="2:10" s="25" customFormat="1" ht="14.25" x14ac:dyDescent="0.2">
      <c r="C14" s="4" t="s">
        <v>58</v>
      </c>
      <c r="D14" s="81"/>
      <c r="E14" s="82" t="s">
        <v>56</v>
      </c>
      <c r="F14" s="83"/>
      <c r="G14" s="82" t="s">
        <v>57</v>
      </c>
      <c r="H14" s="84"/>
    </row>
    <row r="15" spans="2:10" s="25" customFormat="1" ht="14.25" x14ac:dyDescent="0.2">
      <c r="C15" s="4" t="s">
        <v>152</v>
      </c>
      <c r="D15" s="81"/>
    </row>
    <row r="16" spans="2:10" s="25" customFormat="1" ht="35.25" customHeight="1" x14ac:dyDescent="0.2">
      <c r="C16" s="32" t="s">
        <v>153</v>
      </c>
      <c r="D16" s="198"/>
      <c r="E16" s="199"/>
    </row>
    <row r="17" spans="2:8" s="25" customFormat="1" ht="34.5" customHeight="1" x14ac:dyDescent="0.2">
      <c r="C17" s="14" t="str">
        <f>IF(D3&lt;&gt;"Please Select",D3 &amp;" Program Homepage:","")</f>
        <v/>
      </c>
      <c r="D17" s="191"/>
      <c r="E17" s="192"/>
      <c r="F17" s="192"/>
      <c r="G17" s="192"/>
      <c r="H17" s="193"/>
    </row>
    <row r="18" spans="2:8" s="25" customFormat="1" ht="14.25" x14ac:dyDescent="0.2">
      <c r="C18" s="85"/>
    </row>
    <row r="19" spans="2:8" s="25" customFormat="1" ht="30" customHeight="1" x14ac:dyDescent="0.2">
      <c r="B19" s="86" t="s">
        <v>11</v>
      </c>
      <c r="C19" s="194" t="str">
        <f>"Is the "&amp;D3&amp; "program offered at the sponsor address listed in number 3 above?"</f>
        <v>Is the Please Selectprogram offered at the sponsor address listed in number 3 above?</v>
      </c>
      <c r="D19" s="194"/>
      <c r="E19" s="194"/>
      <c r="F19" s="195"/>
      <c r="G19" s="87"/>
      <c r="H19" s="43" t="str">
        <f>IF(G19="", " &lt;=== Select from drop down list","")</f>
        <v xml:space="preserve"> &lt;=== Select from drop down list</v>
      </c>
    </row>
    <row r="20" spans="2:8" s="25" customFormat="1" ht="14.25" x14ac:dyDescent="0.2">
      <c r="C20" s="4" t="str">
        <f>IF(G19="No", "Program Name:", "")</f>
        <v/>
      </c>
      <c r="D20" s="196"/>
      <c r="E20" s="196"/>
    </row>
    <row r="21" spans="2:8" s="25" customFormat="1" ht="14.25" x14ac:dyDescent="0.2">
      <c r="C21" s="4" t="str">
        <f>IF(G19="No", "Program Address:", "")</f>
        <v/>
      </c>
      <c r="D21" s="196"/>
      <c r="E21" s="196"/>
    </row>
    <row r="22" spans="2:8" s="25" customFormat="1" ht="14.25" x14ac:dyDescent="0.2">
      <c r="C22" s="4"/>
      <c r="D22" s="197"/>
      <c r="E22" s="197"/>
    </row>
    <row r="23" spans="2:8" s="25" customFormat="1" ht="14.25" x14ac:dyDescent="0.2">
      <c r="C23" s="33" t="str">
        <f>IF(G19="No", "City:   ", "")</f>
        <v/>
      </c>
      <c r="D23" s="70"/>
      <c r="E23" s="82" t="str">
        <f>IF(G19="No", "State:   ", "")</f>
        <v/>
      </c>
      <c r="F23" s="88"/>
      <c r="G23" s="82" t="str">
        <f>IF(G19="No", "Zip:   ", "")</f>
        <v/>
      </c>
      <c r="H23" s="89"/>
    </row>
    <row r="24" spans="2:8" s="25" customFormat="1" ht="14.25" x14ac:dyDescent="0.2">
      <c r="C24" s="4"/>
      <c r="D24" s="70"/>
    </row>
    <row r="25" spans="2:8" s="25" customFormat="1" ht="14.25" x14ac:dyDescent="0.2">
      <c r="C25" s="85"/>
    </row>
    <row r="26" spans="2:8" s="25" customFormat="1" ht="14.25" x14ac:dyDescent="0.2"/>
    <row r="27" spans="2:8" s="25" customFormat="1" ht="79.5" customHeight="1" x14ac:dyDescent="0.2">
      <c r="B27" s="90" t="s">
        <v>12</v>
      </c>
      <c r="C27" s="91" t="s">
        <v>59</v>
      </c>
      <c r="D27" s="189" t="str">
        <f>"By selecting 'Yes', I attest that the information in this LoR Application is true and correct, and an accurate description of the "&amp;D3&amp;" program.  "&amp;"Also, selecting 'Yes' is authorization for initiating the accreditation process by the President/CEO of record through the Commission on Accreditation of Allied Health Education Programs (CAAHEP) upon recommendation of the CoAEMSP."</f>
        <v>By selecting 'Yes', I attest that the information in this LoR Application is true and correct, and an accurate description of the Please Select program.  Also, selecting 'Yes' is authorization for initiating the accreditation process by the President/CEO of record through the Commission on Accreditation of Allied Health Education Programs (CAAHEP) upon recommendation of the CoAEMSP.</v>
      </c>
      <c r="E27" s="189"/>
      <c r="F27" s="189"/>
      <c r="G27" s="189"/>
      <c r="H27" s="189"/>
    </row>
    <row r="28" spans="2:8" s="25" customFormat="1" ht="14.25" x14ac:dyDescent="0.2">
      <c r="C28" s="188" t="s">
        <v>53</v>
      </c>
      <c r="D28" s="188"/>
      <c r="E28" s="188"/>
      <c r="F28" s="188"/>
    </row>
    <row r="29" spans="2:8" s="25" customFormat="1" ht="79.5" customHeight="1" x14ac:dyDescent="0.2">
      <c r="B29" s="90" t="s">
        <v>13</v>
      </c>
      <c r="C29" s="91" t="s">
        <v>59</v>
      </c>
      <c r="D29" s="189" t="str">
        <f>"By selecting 'Yes', and submitting this LoR Application, I acknowledge and agree that the CoAEMSP may, at its discretion, share information regarding the program's Letter of Review status to the State Office(s) of EMS, "&amp;"NREMT, and the instutional accreditor at any time."</f>
        <v>By selecting 'Yes', and submitting this LoR Application, I acknowledge and agree that the CoAEMSP may, at its discretion, share information regarding the program's Letter of Review status to the State Office(s) of EMS, NREMT, and the instutional accreditor at any time.</v>
      </c>
      <c r="E29" s="189"/>
      <c r="F29" s="189"/>
      <c r="G29" s="189"/>
      <c r="H29" s="189"/>
    </row>
    <row r="30" spans="2:8" s="25" customFormat="1" ht="14.25" x14ac:dyDescent="0.2">
      <c r="C30" s="190" t="s">
        <v>54</v>
      </c>
      <c r="D30" s="190"/>
      <c r="E30" s="190"/>
    </row>
    <row r="31" spans="2:8" s="25" customFormat="1" ht="14.25" x14ac:dyDescent="0.2"/>
    <row r="32" spans="2:8" s="25" customFormat="1" ht="14.25" x14ac:dyDescent="0.2"/>
    <row r="33" spans="2:11" s="25" customFormat="1" ht="14.25" x14ac:dyDescent="0.2"/>
    <row r="34" spans="2:11" s="25" customFormat="1" ht="21" customHeight="1" x14ac:dyDescent="0.2">
      <c r="B34" s="86" t="s">
        <v>14</v>
      </c>
      <c r="C34" s="26" t="s">
        <v>154</v>
      </c>
    </row>
    <row r="35" spans="2:11" s="25" customFormat="1" ht="14.25" x14ac:dyDescent="0.2">
      <c r="C35" s="4" t="s">
        <v>17</v>
      </c>
      <c r="D35" s="185"/>
      <c r="E35" s="185"/>
    </row>
    <row r="36" spans="2:11" s="25" customFormat="1" ht="14.25" x14ac:dyDescent="0.2">
      <c r="C36" s="24" t="s">
        <v>155</v>
      </c>
      <c r="D36" s="185"/>
      <c r="E36" s="185"/>
    </row>
    <row r="37" spans="2:11" s="25" customFormat="1" ht="14.25" x14ac:dyDescent="0.2">
      <c r="C37" s="4" t="s">
        <v>152</v>
      </c>
      <c r="D37" s="81"/>
    </row>
    <row r="38" spans="2:11" s="25" customFormat="1" ht="14.25" x14ac:dyDescent="0.2">
      <c r="C38" s="24"/>
    </row>
    <row r="39" spans="2:11" s="25" customFormat="1" ht="14.25" x14ac:dyDescent="0.2">
      <c r="C39" s="4" t="s">
        <v>17</v>
      </c>
      <c r="D39" s="185"/>
      <c r="E39" s="185"/>
    </row>
    <row r="40" spans="2:11" s="25" customFormat="1" ht="14.25" x14ac:dyDescent="0.2">
      <c r="C40" s="4" t="s">
        <v>19</v>
      </c>
      <c r="D40" s="185"/>
      <c r="E40" s="185"/>
    </row>
    <row r="41" spans="2:11" s="25" customFormat="1" ht="14.25" x14ac:dyDescent="0.2">
      <c r="C41" s="4" t="s">
        <v>152</v>
      </c>
      <c r="D41" s="81"/>
    </row>
    <row r="42" spans="2:11" s="25" customFormat="1" ht="14.25" x14ac:dyDescent="0.2"/>
    <row r="43" spans="2:11" s="25" customFormat="1" ht="14.25" x14ac:dyDescent="0.2">
      <c r="C43" s="25" t="s">
        <v>156</v>
      </c>
      <c r="D43" s="81"/>
    </row>
    <row r="44" spans="2:11" s="25" customFormat="1" x14ac:dyDescent="0.25">
      <c r="C44" s="38"/>
    </row>
    <row r="45" spans="2:11" s="25" customFormat="1" ht="24" customHeight="1" x14ac:dyDescent="0.25">
      <c r="B45" s="31" t="s">
        <v>116</v>
      </c>
      <c r="C45" s="31"/>
      <c r="D45" s="31"/>
      <c r="E45" s="93"/>
      <c r="F45" s="93"/>
      <c r="K45" s="38"/>
    </row>
    <row r="48" spans="2:11" ht="27" customHeight="1" x14ac:dyDescent="0.25">
      <c r="C48" s="186" t="str">
        <f>IF(D3&lt;&gt;"Please Select",D3,"")</f>
        <v/>
      </c>
      <c r="D48" s="186"/>
      <c r="E48" s="186"/>
      <c r="F48" s="186"/>
      <c r="G48" s="186"/>
      <c r="H48" s="186"/>
      <c r="I48" s="186"/>
      <c r="J48" s="186"/>
    </row>
  </sheetData>
  <sheetProtection algorithmName="SHA-512" hashValue="zck0OJDKaFbeqjqB/oZgd3UXy5BA4o54ATaj2K0pT5cVFOhTmcAPeiKooyS5oXIdcz3c5keYVGuw9QZ0Z+X1lQ==" saltValue="bEdcdgVP5icE3zBWsC4Hdg==" spinCount="100000" sheet="1" formatRows="0" selectLockedCells="1"/>
  <mergeCells count="21">
    <mergeCell ref="C9:F9"/>
    <mergeCell ref="D10:F10"/>
    <mergeCell ref="D11:F11"/>
    <mergeCell ref="D12:E12"/>
    <mergeCell ref="D13:E13"/>
    <mergeCell ref="D39:E39"/>
    <mergeCell ref="D40:E40"/>
    <mergeCell ref="C48:J48"/>
    <mergeCell ref="C4:J4"/>
    <mergeCell ref="C28:F28"/>
    <mergeCell ref="D29:H29"/>
    <mergeCell ref="C30:E30"/>
    <mergeCell ref="D35:E35"/>
    <mergeCell ref="D36:E36"/>
    <mergeCell ref="D17:H17"/>
    <mergeCell ref="C19:F19"/>
    <mergeCell ref="D20:E20"/>
    <mergeCell ref="D21:E21"/>
    <mergeCell ref="D22:E22"/>
    <mergeCell ref="D27:H27"/>
    <mergeCell ref="D16:E16"/>
  </mergeCells>
  <conditionalFormatting sqref="C3:J3">
    <cfRule type="expression" dxfId="87" priority="2">
      <formula>$D$3="Paramedic"</formula>
    </cfRule>
    <cfRule type="expression" dxfId="86" priority="4">
      <formula>$D$3="AEMT"</formula>
    </cfRule>
  </conditionalFormatting>
  <conditionalFormatting sqref="C48:J48">
    <cfRule type="expression" dxfId="85" priority="1">
      <formula>$C$48="Paramedic"</formula>
    </cfRule>
    <cfRule type="expression" dxfId="84" priority="3">
      <formula>$D$3="AEMT"</formula>
    </cfRule>
  </conditionalFormatting>
  <conditionalFormatting sqref="D23">
    <cfRule type="expression" dxfId="83" priority="8">
      <formula>$G$19="No"</formula>
    </cfRule>
  </conditionalFormatting>
  <conditionalFormatting sqref="D20:E22">
    <cfRule type="expression" dxfId="82" priority="5">
      <formula>$G$19="No"</formula>
    </cfRule>
  </conditionalFormatting>
  <conditionalFormatting sqref="F23">
    <cfRule type="expression" dxfId="81" priority="7">
      <formula>$G$19="No"</formula>
    </cfRule>
  </conditionalFormatting>
  <conditionalFormatting sqref="H23">
    <cfRule type="expression" dxfId="80" priority="6">
      <formula>$G$19="No"</formula>
    </cfRule>
  </conditionalFormatting>
  <dataValidations count="4">
    <dataValidation type="list" allowBlank="1" showInputMessage="1" showErrorMessage="1" sqref="D3" xr:uid="{1F5378F7-5C9B-4F43-9A8E-96CECB65AC4E}">
      <formula1>"Please Select,AEMT, Paramedic"</formula1>
    </dataValidation>
    <dataValidation type="list" allowBlank="1" showInputMessage="1" showErrorMessage="1" sqref="G19" xr:uid="{06CA1553-825D-4CE5-9D12-F80029D3EF0B}">
      <formula1>"Yes, No"</formula1>
    </dataValidation>
    <dataValidation type="list" allowBlank="1" showInputMessage="1" showErrorMessage="1" sqref="C27 C29" xr:uid="{7A7D1F30-296A-425F-962B-7C054F3D0821}">
      <formula1>"Please Select, Yes"</formula1>
    </dataValidation>
    <dataValidation type="list" allowBlank="1" showInputMessage="1" showErrorMessage="1" sqref="F14 F23" xr:uid="{7929539C-5A02-47B4-BEA7-4EA03B2F4BC0}">
      <formula1>"AK, AL, AR, AZ, CA, CO, CT, DC, DE, FL, GA, HI, IA, ID, IL, IN, KS, KY, LA, MA, MD, ME, MI, MN, MO, MS, MT, NC, ND, NE, NH, NJ, NM, NV, NY, OH, OK, OR, PA, RI, SC, SD, TN, TX, UT, VA, VT, WA, WI, WV, WY"</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25"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A80F-2557-43FA-ABA8-4729FF2B7AA7}">
  <sheetPr>
    <tabColor rgb="FFFFFF00"/>
  </sheetPr>
  <dimension ref="B1:K79"/>
  <sheetViews>
    <sheetView showGridLines="0" zoomScaleNormal="100" workbookViewId="0">
      <selection activeCell="D6" sqref="D6"/>
    </sheetView>
  </sheetViews>
  <sheetFormatPr defaultRowHeight="15" x14ac:dyDescent="0.25"/>
  <cols>
    <col min="1" max="1" width="4.7109375" customWidth="1"/>
    <col min="2" max="2" width="3.42578125" customWidth="1"/>
    <col min="3" max="3" width="66" customWidth="1"/>
    <col min="4" max="4" width="13.28515625" customWidth="1"/>
    <col min="5" max="5" width="4.7109375" customWidth="1"/>
    <col min="7" max="7" width="19.7109375" customWidth="1"/>
    <col min="9" max="9" width="7.5703125" customWidth="1"/>
    <col min="10" max="10" width="18.28515625" customWidth="1"/>
    <col min="19" max="19" width="24.710937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0" ht="45.95" customHeight="1" x14ac:dyDescent="0.25">
      <c r="B1" s="23" t="s">
        <v>30</v>
      </c>
      <c r="C1" s="25"/>
      <c r="D1" s="25"/>
      <c r="E1" s="25"/>
      <c r="F1" s="25"/>
      <c r="G1" s="38" t="str">
        <f>[12]Instructions!C19</f>
        <v>SSR Revised 2024.07</v>
      </c>
      <c r="H1" s="25"/>
      <c r="I1" s="25"/>
      <c r="J1" s="25"/>
    </row>
    <row r="2" spans="2:10" ht="19.5" customHeight="1" x14ac:dyDescent="0.25">
      <c r="B2" s="207">
        <f>'Title Page'!$D$10</f>
        <v>0</v>
      </c>
      <c r="C2" s="207"/>
      <c r="D2" s="207"/>
      <c r="E2" s="207"/>
      <c r="F2" s="207"/>
      <c r="G2" s="25"/>
      <c r="H2" s="25"/>
      <c r="I2" s="25"/>
      <c r="J2" s="25"/>
    </row>
    <row r="3" spans="2:10" ht="27" customHeight="1" x14ac:dyDescent="0.25">
      <c r="B3" s="208" t="str">
        <f>IF('Title Page'!D3&lt;&gt;"Please Select",'Title Page'!D3,"")</f>
        <v/>
      </c>
      <c r="C3" s="208"/>
      <c r="D3" s="208"/>
      <c r="E3" s="208"/>
      <c r="F3" s="208"/>
      <c r="G3" s="208"/>
      <c r="H3" s="208"/>
      <c r="I3" s="208"/>
      <c r="J3" s="208"/>
    </row>
    <row r="4" spans="2:10" x14ac:dyDescent="0.25">
      <c r="B4" s="25"/>
      <c r="C4" s="25"/>
      <c r="D4" s="25"/>
      <c r="E4" s="25"/>
      <c r="F4" s="25"/>
      <c r="G4" s="25"/>
      <c r="H4" s="25"/>
      <c r="I4" s="25"/>
      <c r="J4" s="25"/>
    </row>
    <row r="5" spans="2:10" ht="30" customHeight="1" x14ac:dyDescent="0.25">
      <c r="B5" s="86" t="s">
        <v>8</v>
      </c>
      <c r="C5" s="34" t="s">
        <v>157</v>
      </c>
      <c r="D5" s="87"/>
      <c r="E5" s="209" t="str">
        <f>IF(D5="", " &lt;=== Select from drop down list",IF(D5="No", " &lt;=== A pathway to award credit is required through an articluation agreement",""))</f>
        <v xml:space="preserve"> &lt;=== Select from drop down list</v>
      </c>
      <c r="F5" s="210"/>
      <c r="G5" s="210"/>
      <c r="H5" s="210"/>
      <c r="I5" s="210"/>
      <c r="J5" s="210"/>
    </row>
    <row r="6" spans="2:10" ht="30" customHeight="1" x14ac:dyDescent="0.25">
      <c r="B6" s="86" t="s">
        <v>9</v>
      </c>
      <c r="C6" s="34" t="s">
        <v>207</v>
      </c>
      <c r="D6" s="87"/>
      <c r="E6" s="43" t="str">
        <f>IF(D6="", " &lt;=== Select from drop down list","")</f>
        <v xml:space="preserve"> &lt;=== Select from drop down list</v>
      </c>
      <c r="F6" s="43"/>
      <c r="G6" s="43"/>
      <c r="H6" s="43"/>
      <c r="I6" s="43"/>
      <c r="J6" s="43"/>
    </row>
    <row r="7" spans="2:10" s="25" customFormat="1" ht="46.5" customHeight="1" x14ac:dyDescent="0.2">
      <c r="B7" s="86" t="s">
        <v>10</v>
      </c>
      <c r="C7" s="34" t="str">
        <f>"Total number of "&amp;IF(D6="No","contact hours","credits")&amp;" required to graduate when all requirements have been completed "&amp;IF('Title Page'!D3="Paramedic","to take the National/State Exam","")&amp;" which includes didactic, laboratory, clinical, and field internship?"</f>
        <v>Total number of credits required to graduate when all requirements have been completed  which includes didactic, laboratory, clinical, and field internship?</v>
      </c>
      <c r="D7" s="160"/>
      <c r="E7" s="159"/>
      <c r="F7" s="159"/>
      <c r="G7" s="43"/>
      <c r="H7" s="43"/>
      <c r="I7" s="43"/>
      <c r="J7" s="43"/>
    </row>
    <row r="8" spans="2:10" ht="26.25" customHeight="1" x14ac:dyDescent="0.25">
      <c r="B8" s="67" t="s">
        <v>11</v>
      </c>
      <c r="C8" s="13" t="s">
        <v>229</v>
      </c>
      <c r="D8" s="147"/>
      <c r="E8" s="25" t="s">
        <v>81</v>
      </c>
      <c r="F8" s="25"/>
      <c r="G8" s="25"/>
      <c r="H8" s="25"/>
      <c r="I8" s="25"/>
      <c r="J8" s="25"/>
    </row>
    <row r="9" spans="2:10" ht="26.25" customHeight="1" x14ac:dyDescent="0.25">
      <c r="B9" s="67" t="s">
        <v>12</v>
      </c>
      <c r="C9" s="13" t="s">
        <v>230</v>
      </c>
      <c r="D9" s="147"/>
      <c r="E9" s="25"/>
      <c r="F9" s="25"/>
      <c r="G9" s="25"/>
      <c r="H9" s="25"/>
      <c r="I9" s="25"/>
      <c r="J9" s="25"/>
    </row>
    <row r="10" spans="2:10" ht="26.25" customHeight="1" x14ac:dyDescent="0.25">
      <c r="B10" s="67" t="s">
        <v>13</v>
      </c>
      <c r="C10" s="13" t="s">
        <v>231</v>
      </c>
      <c r="D10" s="94"/>
      <c r="E10" s="43" t="str">
        <f>IF(D10="", " &lt;=== Select from drop down list","")</f>
        <v xml:space="preserve"> &lt;=== Select from drop down list</v>
      </c>
      <c r="F10" s="25"/>
      <c r="G10" s="25"/>
      <c r="H10" s="25"/>
      <c r="I10" s="25"/>
      <c r="J10" s="25"/>
    </row>
    <row r="11" spans="2:10" ht="26.25" customHeight="1" x14ac:dyDescent="0.25">
      <c r="B11" s="67" t="s">
        <v>14</v>
      </c>
      <c r="C11" s="13" t="s">
        <v>223</v>
      </c>
      <c r="D11" s="95"/>
      <c r="E11" s="43" t="str">
        <f>IF(D11="", " &lt;=== Select from drop down list","")</f>
        <v xml:space="preserve"> &lt;=== Select from drop down list</v>
      </c>
      <c r="F11" s="25"/>
      <c r="G11" s="25"/>
      <c r="H11" s="25"/>
      <c r="I11" s="25"/>
      <c r="J11" s="25"/>
    </row>
    <row r="12" spans="2:10" ht="36" customHeight="1" x14ac:dyDescent="0.25">
      <c r="B12" s="86" t="s">
        <v>15</v>
      </c>
      <c r="C12" s="35" t="s">
        <v>224</v>
      </c>
      <c r="D12" s="95"/>
      <c r="E12" s="43" t="str">
        <f>IF(D12="", " &lt;=== Select from drop down list","")</f>
        <v xml:space="preserve"> &lt;=== Select from drop down list</v>
      </c>
      <c r="F12" s="25"/>
      <c r="G12" s="25"/>
      <c r="H12" s="25"/>
      <c r="I12" s="25"/>
      <c r="J12" s="25"/>
    </row>
    <row r="13" spans="2:10" ht="26.25" customHeight="1" x14ac:dyDescent="0.25">
      <c r="B13" s="86" t="s">
        <v>22</v>
      </c>
      <c r="C13" s="13" t="s">
        <v>225</v>
      </c>
      <c r="D13" s="95"/>
      <c r="E13" s="43" t="str">
        <f>IF(D13="", " &lt;=== Select from drop down list","")</f>
        <v xml:space="preserve"> &lt;=== Select from drop down list</v>
      </c>
      <c r="F13" s="25"/>
      <c r="G13" s="25"/>
      <c r="H13" s="25"/>
      <c r="I13" s="55"/>
      <c r="J13" s="25"/>
    </row>
    <row r="14" spans="2:10" ht="26.25" customHeight="1" x14ac:dyDescent="0.25">
      <c r="B14" s="86" t="s">
        <v>31</v>
      </c>
      <c r="C14" s="13" t="s">
        <v>226</v>
      </c>
      <c r="D14" s="96"/>
      <c r="E14" s="25"/>
      <c r="F14" s="25"/>
      <c r="G14" s="25"/>
      <c r="H14" s="25"/>
      <c r="I14" s="25"/>
      <c r="J14" s="25"/>
    </row>
    <row r="15" spans="2:10" ht="26.25" customHeight="1" x14ac:dyDescent="0.25">
      <c r="B15" s="86" t="s">
        <v>32</v>
      </c>
      <c r="C15" s="13" t="str">
        <f>"In which month"&amp;IF(D14&gt;1,"s are cohorts anticipated to"," is the cohort anticipated to")&amp;" start?"</f>
        <v>In which month is the cohort anticipated to start?</v>
      </c>
      <c r="D15" s="211"/>
      <c r="E15" s="211"/>
      <c r="F15" s="211"/>
      <c r="G15" s="211"/>
      <c r="H15" s="25"/>
      <c r="I15" s="25"/>
      <c r="J15" s="25"/>
    </row>
    <row r="16" spans="2:10" ht="26.25" customHeight="1" x14ac:dyDescent="0.25">
      <c r="B16" s="86" t="s">
        <v>33</v>
      </c>
      <c r="C16" s="13" t="str">
        <f>"In which month"&amp;IF(D14&gt;1,"s are cohorts anticipated to"," is the cohort anticipated to")&amp;" complete the program?"</f>
        <v>In which month is the cohort anticipated to complete the program?</v>
      </c>
      <c r="D16" s="211"/>
      <c r="E16" s="211"/>
      <c r="F16" s="211"/>
      <c r="G16" s="211"/>
      <c r="H16" s="25"/>
      <c r="I16" s="25"/>
      <c r="J16" s="25"/>
    </row>
    <row r="17" spans="2:10" ht="26.25" customHeight="1" x14ac:dyDescent="0.25">
      <c r="B17" s="86" t="s">
        <v>34</v>
      </c>
      <c r="C17" s="13" t="s">
        <v>227</v>
      </c>
      <c r="D17" s="206"/>
      <c r="E17" s="206"/>
      <c r="F17" s="25"/>
      <c r="G17" s="25"/>
      <c r="H17" s="25"/>
      <c r="I17" s="25"/>
      <c r="J17" s="25"/>
    </row>
    <row r="18" spans="2:10" ht="26.25" customHeight="1" x14ac:dyDescent="0.25">
      <c r="B18" s="86" t="s">
        <v>158</v>
      </c>
      <c r="C18" s="13" t="s">
        <v>228</v>
      </c>
      <c r="D18" s="206"/>
      <c r="E18" s="206"/>
      <c r="F18" s="25"/>
      <c r="G18" s="25"/>
      <c r="H18" s="25"/>
      <c r="I18" s="25"/>
      <c r="J18" s="25"/>
    </row>
    <row r="19" spans="2:10" ht="12.75" customHeight="1" x14ac:dyDescent="0.25">
      <c r="B19" s="67"/>
      <c r="C19" s="24"/>
      <c r="D19" s="25"/>
      <c r="E19" s="25"/>
      <c r="F19" s="55"/>
      <c r="G19" s="25"/>
      <c r="H19" s="25"/>
      <c r="I19" s="25"/>
      <c r="J19" s="25"/>
    </row>
    <row r="20" spans="2:10" s="148" customFormat="1" ht="12.75" customHeight="1" x14ac:dyDescent="0.25">
      <c r="B20" s="98"/>
      <c r="C20" s="36"/>
      <c r="D20" s="99"/>
      <c r="E20" s="99"/>
      <c r="F20" s="100"/>
      <c r="G20" s="99"/>
      <c r="H20" s="99"/>
      <c r="I20" s="99"/>
      <c r="J20" s="99"/>
    </row>
    <row r="21" spans="2:10" x14ac:dyDescent="0.25">
      <c r="B21" s="25"/>
      <c r="C21" s="25"/>
      <c r="D21" s="25"/>
      <c r="E21" s="25"/>
      <c r="F21" s="25"/>
      <c r="G21" s="25"/>
      <c r="H21" s="25"/>
      <c r="I21" s="25"/>
      <c r="J21" s="25"/>
    </row>
    <row r="22" spans="2:10" x14ac:dyDescent="0.25">
      <c r="B22" s="25"/>
      <c r="C22" s="25"/>
      <c r="D22" s="25"/>
      <c r="E22" s="25"/>
      <c r="F22" s="25"/>
      <c r="G22" s="25"/>
      <c r="H22" s="25"/>
      <c r="I22" s="25"/>
      <c r="J22" s="25"/>
    </row>
    <row r="23" spans="2:10" x14ac:dyDescent="0.25">
      <c r="B23" s="25"/>
      <c r="C23" s="25"/>
      <c r="D23" s="25"/>
      <c r="E23" s="25"/>
      <c r="F23" s="25"/>
      <c r="G23" s="25"/>
      <c r="H23" s="25"/>
      <c r="I23" s="25"/>
      <c r="J23" s="25"/>
    </row>
    <row r="24" spans="2:10" x14ac:dyDescent="0.25">
      <c r="B24" s="25"/>
      <c r="C24" s="38"/>
      <c r="D24" s="25"/>
      <c r="E24" s="25"/>
      <c r="F24" s="25"/>
      <c r="G24" s="25"/>
      <c r="H24" s="25"/>
      <c r="I24" s="25"/>
      <c r="J24" s="25"/>
    </row>
    <row r="25" spans="2:10" s="149" customFormat="1" ht="55.5" customHeight="1" x14ac:dyDescent="0.25">
      <c r="B25" s="101" t="s">
        <v>208</v>
      </c>
      <c r="C25" s="203" t="s">
        <v>118</v>
      </c>
      <c r="D25" s="203"/>
      <c r="E25" s="203"/>
      <c r="F25" s="203"/>
      <c r="G25" s="102"/>
      <c r="H25" s="103"/>
      <c r="I25" s="103"/>
      <c r="J25" s="103"/>
    </row>
    <row r="26" spans="2:10" s="149" customFormat="1" x14ac:dyDescent="0.25">
      <c r="B26" s="103"/>
      <c r="C26" s="204"/>
      <c r="D26" s="204"/>
      <c r="E26" s="104"/>
      <c r="F26" s="104"/>
      <c r="G26" s="103"/>
      <c r="H26" s="103"/>
      <c r="I26" s="103"/>
      <c r="J26" s="103"/>
    </row>
    <row r="27" spans="2:10" s="149" customFormat="1" x14ac:dyDescent="0.25">
      <c r="B27" s="103"/>
      <c r="C27" s="204"/>
      <c r="D27" s="204"/>
      <c r="E27" s="46"/>
      <c r="F27" s="46"/>
      <c r="G27" s="103"/>
      <c r="H27" s="103"/>
      <c r="I27" s="103"/>
      <c r="J27" s="103"/>
    </row>
    <row r="28" spans="2:10" s="149" customFormat="1" x14ac:dyDescent="0.25">
      <c r="B28" s="103"/>
      <c r="C28" s="204"/>
      <c r="D28" s="204"/>
      <c r="E28" s="104"/>
      <c r="F28" s="104"/>
      <c r="G28" s="103"/>
      <c r="H28" s="103"/>
      <c r="I28" s="103"/>
      <c r="J28" s="103"/>
    </row>
    <row r="29" spans="2:10" s="149" customFormat="1" x14ac:dyDescent="0.25">
      <c r="B29" s="103"/>
      <c r="C29" s="204"/>
      <c r="D29" s="204"/>
      <c r="E29" s="104"/>
      <c r="F29" s="104"/>
      <c r="G29" s="103"/>
      <c r="H29" s="103"/>
      <c r="I29" s="103"/>
      <c r="J29" s="103"/>
    </row>
    <row r="30" spans="2:10" s="149" customFormat="1" x14ac:dyDescent="0.25">
      <c r="B30" s="103"/>
      <c r="C30" s="204"/>
      <c r="D30" s="204"/>
      <c r="E30" s="104"/>
      <c r="F30" s="104"/>
      <c r="G30" s="103"/>
      <c r="H30" s="103"/>
      <c r="I30" s="103"/>
      <c r="J30" s="103"/>
    </row>
    <row r="31" spans="2:10" s="149" customFormat="1" x14ac:dyDescent="0.25">
      <c r="B31" s="103"/>
      <c r="C31" s="204"/>
      <c r="D31" s="204"/>
      <c r="E31" s="104"/>
      <c r="F31" s="104"/>
      <c r="G31" s="103"/>
      <c r="H31" s="103"/>
      <c r="I31" s="103"/>
      <c r="J31" s="103"/>
    </row>
    <row r="32" spans="2:10" s="149" customFormat="1" x14ac:dyDescent="0.25">
      <c r="B32" s="103"/>
      <c r="C32" s="204"/>
      <c r="D32" s="204"/>
      <c r="E32" s="104"/>
      <c r="F32" s="104"/>
      <c r="G32" s="103"/>
      <c r="H32" s="103"/>
      <c r="I32" s="103"/>
      <c r="J32" s="103"/>
    </row>
    <row r="33" spans="2:10" s="149" customFormat="1" x14ac:dyDescent="0.25">
      <c r="B33" s="103"/>
      <c r="C33" s="204"/>
      <c r="D33" s="204"/>
      <c r="E33" s="104"/>
      <c r="F33" s="104"/>
      <c r="G33" s="103"/>
      <c r="H33" s="103"/>
      <c r="I33" s="103"/>
      <c r="J33" s="103"/>
    </row>
    <row r="34" spans="2:10" s="149" customFormat="1" x14ac:dyDescent="0.25">
      <c r="B34" s="103"/>
      <c r="C34" s="103"/>
      <c r="D34" s="205"/>
      <c r="E34" s="205"/>
      <c r="F34" s="205"/>
      <c r="G34" s="103"/>
      <c r="H34" s="103"/>
      <c r="I34" s="103"/>
      <c r="J34" s="103"/>
    </row>
    <row r="35" spans="2:10" s="149" customFormat="1" x14ac:dyDescent="0.25">
      <c r="B35" s="103"/>
      <c r="C35" s="103"/>
      <c r="D35" s="205"/>
      <c r="E35" s="205"/>
      <c r="F35" s="205"/>
      <c r="G35" s="103"/>
      <c r="H35" s="103"/>
      <c r="I35" s="103"/>
      <c r="J35" s="103"/>
    </row>
    <row r="36" spans="2:10" x14ac:dyDescent="0.25">
      <c r="B36" s="25"/>
      <c r="C36" s="25"/>
      <c r="D36" s="25"/>
      <c r="E36" s="25"/>
      <c r="F36" s="25"/>
      <c r="G36" s="25"/>
      <c r="H36" s="25"/>
      <c r="I36" s="25"/>
      <c r="J36" s="25"/>
    </row>
    <row r="37" spans="2:10" x14ac:dyDescent="0.25">
      <c r="B37" s="25"/>
      <c r="C37" s="25"/>
      <c r="D37" s="25"/>
      <c r="E37" s="25"/>
      <c r="F37" s="25"/>
      <c r="G37" s="25"/>
      <c r="H37" s="25"/>
      <c r="I37" s="25"/>
      <c r="J37" s="25"/>
    </row>
    <row r="38" spans="2:10" x14ac:dyDescent="0.25">
      <c r="B38" s="25"/>
      <c r="C38" s="25"/>
      <c r="D38" s="25"/>
      <c r="E38" s="25"/>
      <c r="F38" s="25"/>
      <c r="G38" s="25"/>
      <c r="H38" s="25"/>
      <c r="I38" s="25"/>
      <c r="J38" s="25"/>
    </row>
    <row r="39" spans="2:10" ht="24" customHeight="1" x14ac:dyDescent="0.25">
      <c r="B39" s="23" t="s">
        <v>23</v>
      </c>
      <c r="C39" s="38"/>
      <c r="D39" s="25"/>
      <c r="E39" s="25"/>
      <c r="F39" s="25"/>
      <c r="G39" s="25"/>
      <c r="H39" s="25"/>
      <c r="I39" s="25"/>
      <c r="J39" s="25"/>
    </row>
    <row r="40" spans="2:10" x14ac:dyDescent="0.25">
      <c r="B40" s="105"/>
      <c r="C40" s="25"/>
      <c r="D40" s="25"/>
      <c r="E40" s="25"/>
      <c r="F40" s="25"/>
      <c r="G40" s="25"/>
      <c r="H40" s="25"/>
      <c r="I40" s="25"/>
      <c r="J40" s="25"/>
    </row>
    <row r="41" spans="2:10" ht="26.25" customHeight="1" x14ac:dyDescent="0.25">
      <c r="B41" s="37" t="s">
        <v>35</v>
      </c>
      <c r="C41" s="25"/>
      <c r="D41" s="25"/>
      <c r="E41" s="25"/>
      <c r="F41" s="25"/>
      <c r="G41" s="25"/>
      <c r="H41" s="25"/>
      <c r="I41" s="25"/>
      <c r="J41" s="25"/>
    </row>
    <row r="42" spans="2:10" ht="11.25" customHeight="1" x14ac:dyDescent="0.25">
      <c r="B42" s="92"/>
      <c r="C42" s="25"/>
      <c r="D42" s="25"/>
      <c r="E42" s="25"/>
      <c r="F42" s="25"/>
      <c r="G42" s="25"/>
      <c r="H42" s="25"/>
      <c r="I42" s="25"/>
      <c r="J42" s="25"/>
    </row>
    <row r="43" spans="2:10" x14ac:dyDescent="0.25">
      <c r="B43" s="25" t="s">
        <v>159</v>
      </c>
      <c r="C43" s="25"/>
      <c r="D43" s="25"/>
      <c r="E43" s="25"/>
      <c r="F43" s="25"/>
      <c r="G43" s="25"/>
      <c r="H43" s="25"/>
      <c r="I43" s="25"/>
      <c r="J43" s="25"/>
    </row>
    <row r="44" spans="2:10" x14ac:dyDescent="0.25">
      <c r="B44" s="106" t="s">
        <v>43</v>
      </c>
      <c r="C44" s="25"/>
      <c r="D44" s="25"/>
      <c r="E44" s="25"/>
      <c r="F44" s="25"/>
      <c r="G44" s="25"/>
      <c r="H44" s="25"/>
      <c r="I44" s="25"/>
      <c r="J44" s="25"/>
    </row>
    <row r="45" spans="2:10" x14ac:dyDescent="0.25">
      <c r="B45" s="25"/>
      <c r="C45" s="25"/>
      <c r="D45" s="25"/>
      <c r="E45" s="25"/>
      <c r="F45" s="25"/>
      <c r="G45" s="25"/>
      <c r="H45" s="25"/>
      <c r="I45" s="25"/>
      <c r="J45" s="25"/>
    </row>
    <row r="46" spans="2:10" x14ac:dyDescent="0.25">
      <c r="B46" s="25"/>
      <c r="C46" s="25"/>
      <c r="D46" s="25"/>
      <c r="E46" s="25"/>
      <c r="F46" s="25"/>
      <c r="G46" s="25"/>
      <c r="H46" s="25"/>
      <c r="I46" s="25"/>
      <c r="J46" s="25"/>
    </row>
    <row r="47" spans="2:10" x14ac:dyDescent="0.25">
      <c r="B47" s="25"/>
      <c r="C47" s="25"/>
      <c r="D47" s="25"/>
      <c r="E47" s="25"/>
      <c r="F47" s="25"/>
      <c r="G47" s="25"/>
      <c r="H47" s="25"/>
      <c r="I47" s="25"/>
      <c r="J47" s="25"/>
    </row>
    <row r="48" spans="2:10" x14ac:dyDescent="0.25">
      <c r="B48" s="25"/>
      <c r="C48" s="25"/>
      <c r="D48" s="25"/>
      <c r="E48" s="25"/>
      <c r="F48" s="25"/>
      <c r="G48" s="25"/>
      <c r="H48" s="25"/>
      <c r="I48" s="25"/>
      <c r="J48" s="25"/>
    </row>
    <row r="49" spans="2:10" x14ac:dyDescent="0.25">
      <c r="B49" s="25"/>
      <c r="C49" s="25"/>
      <c r="D49" s="25"/>
      <c r="E49" s="25"/>
      <c r="F49" s="25"/>
      <c r="G49" s="25"/>
      <c r="H49" s="25"/>
      <c r="I49" s="25"/>
      <c r="J49" s="25"/>
    </row>
    <row r="50" spans="2:10" x14ac:dyDescent="0.25">
      <c r="B50" s="25"/>
      <c r="C50" s="25"/>
      <c r="D50" s="25"/>
      <c r="E50" s="25"/>
      <c r="F50" s="25"/>
      <c r="G50" s="25"/>
      <c r="H50" s="25"/>
      <c r="I50" s="25"/>
      <c r="J50" s="25"/>
    </row>
    <row r="51" spans="2:10" x14ac:dyDescent="0.25">
      <c r="B51" s="25"/>
      <c r="C51" s="25"/>
      <c r="D51" s="25"/>
      <c r="E51" s="25"/>
      <c r="F51" s="25"/>
      <c r="G51" s="25"/>
      <c r="H51" s="25"/>
      <c r="I51" s="25"/>
      <c r="J51" s="25"/>
    </row>
    <row r="52" spans="2:10" x14ac:dyDescent="0.25">
      <c r="B52" s="25"/>
      <c r="C52" s="25"/>
      <c r="D52" s="25"/>
      <c r="E52" s="25"/>
      <c r="F52" s="25"/>
      <c r="G52" s="25"/>
      <c r="H52" s="25"/>
      <c r="I52" s="25"/>
      <c r="J52" s="25"/>
    </row>
    <row r="53" spans="2:10" x14ac:dyDescent="0.25">
      <c r="B53" s="25"/>
      <c r="C53" s="25"/>
      <c r="D53" s="25"/>
      <c r="E53" s="25"/>
      <c r="F53" s="25"/>
      <c r="G53" s="25"/>
      <c r="H53" s="25"/>
      <c r="I53" s="25"/>
      <c r="J53" s="25"/>
    </row>
    <row r="54" spans="2:10" x14ac:dyDescent="0.25">
      <c r="B54" s="25"/>
      <c r="C54" s="25"/>
      <c r="D54" s="25"/>
      <c r="E54" s="25"/>
      <c r="F54" s="25"/>
      <c r="G54" s="25"/>
      <c r="H54" s="25"/>
      <c r="I54" s="25"/>
      <c r="J54" s="25"/>
    </row>
    <row r="55" spans="2:10" x14ac:dyDescent="0.25">
      <c r="B55" s="25"/>
      <c r="C55" s="25"/>
      <c r="D55" s="25"/>
      <c r="E55" s="25"/>
      <c r="F55" s="25"/>
      <c r="G55" s="25"/>
      <c r="H55" s="25"/>
      <c r="I55" s="25"/>
      <c r="J55" s="25"/>
    </row>
    <row r="56" spans="2:10" x14ac:dyDescent="0.25">
      <c r="B56" s="25"/>
      <c r="C56" s="25"/>
      <c r="D56" s="25"/>
      <c r="E56" s="25"/>
      <c r="F56" s="25"/>
      <c r="G56" s="25"/>
      <c r="H56" s="25"/>
      <c r="I56" s="25"/>
      <c r="J56" s="25"/>
    </row>
    <row r="57" spans="2:10" x14ac:dyDescent="0.25">
      <c r="B57" s="25"/>
      <c r="C57" s="25"/>
      <c r="D57" s="25"/>
      <c r="E57" s="25"/>
      <c r="F57" s="25"/>
      <c r="G57" s="25"/>
      <c r="H57" s="25"/>
      <c r="I57" s="25"/>
      <c r="J57" s="25"/>
    </row>
    <row r="58" spans="2:10" x14ac:dyDescent="0.25">
      <c r="B58" s="25"/>
      <c r="C58" s="25"/>
      <c r="D58" s="25"/>
      <c r="E58" s="25"/>
      <c r="F58" s="25"/>
      <c r="G58" s="25"/>
      <c r="H58" s="25"/>
      <c r="I58" s="25"/>
      <c r="J58" s="25"/>
    </row>
    <row r="59" spans="2:10" x14ac:dyDescent="0.25">
      <c r="B59" s="25"/>
      <c r="C59" s="25"/>
      <c r="D59" s="25"/>
      <c r="E59" s="25"/>
      <c r="F59" s="25"/>
      <c r="G59" s="25"/>
      <c r="H59" s="25"/>
      <c r="I59" s="25"/>
      <c r="J59" s="25"/>
    </row>
    <row r="60" spans="2:10" x14ac:dyDescent="0.25">
      <c r="B60" s="25"/>
      <c r="C60" s="25"/>
      <c r="D60" s="25"/>
      <c r="E60" s="25"/>
      <c r="F60" s="25"/>
      <c r="G60" s="25"/>
      <c r="H60" s="25"/>
      <c r="I60" s="25"/>
      <c r="J60" s="25"/>
    </row>
    <row r="61" spans="2:10" x14ac:dyDescent="0.25">
      <c r="B61" s="25"/>
      <c r="C61" s="25"/>
      <c r="D61" s="25"/>
      <c r="E61" s="25"/>
      <c r="F61" s="25"/>
      <c r="G61" s="25"/>
      <c r="H61" s="25"/>
      <c r="I61" s="25"/>
      <c r="J61" s="25"/>
    </row>
    <row r="62" spans="2:10" x14ac:dyDescent="0.25">
      <c r="B62" s="25"/>
      <c r="C62" s="25"/>
      <c r="D62" s="25"/>
      <c r="E62" s="25"/>
      <c r="F62" s="25"/>
      <c r="G62" s="25"/>
      <c r="H62" s="25"/>
      <c r="I62" s="25"/>
      <c r="J62" s="25"/>
    </row>
    <row r="63" spans="2:10" x14ac:dyDescent="0.25">
      <c r="B63" s="25"/>
      <c r="C63" s="25"/>
      <c r="D63" s="25"/>
      <c r="E63" s="25"/>
      <c r="F63" s="25"/>
      <c r="G63" s="25"/>
      <c r="H63" s="25"/>
      <c r="I63" s="25"/>
      <c r="J63" s="25"/>
    </row>
    <row r="64" spans="2:10" x14ac:dyDescent="0.25">
      <c r="B64" s="25"/>
      <c r="C64" s="25"/>
      <c r="D64" s="25"/>
      <c r="E64" s="25"/>
      <c r="F64" s="25"/>
      <c r="G64" s="25"/>
      <c r="H64" s="25"/>
      <c r="I64" s="25"/>
      <c r="J64" s="25"/>
    </row>
    <row r="65" spans="2:11" x14ac:dyDescent="0.25">
      <c r="B65" s="25"/>
      <c r="C65" s="25"/>
      <c r="D65" s="25"/>
      <c r="E65" s="25"/>
      <c r="F65" s="25"/>
      <c r="G65" s="25"/>
      <c r="H65" s="25"/>
      <c r="I65" s="25"/>
      <c r="J65" s="25"/>
    </row>
    <row r="66" spans="2:11" x14ac:dyDescent="0.25">
      <c r="B66" s="25"/>
      <c r="C66" s="25"/>
      <c r="D66" s="25"/>
      <c r="E66" s="25"/>
      <c r="F66" s="25"/>
      <c r="G66" s="25"/>
      <c r="H66" s="25"/>
      <c r="I66" s="25"/>
      <c r="J66" s="25"/>
    </row>
    <row r="67" spans="2:11" x14ac:dyDescent="0.25">
      <c r="B67" s="25"/>
      <c r="C67" s="25"/>
      <c r="D67" s="25"/>
      <c r="E67" s="25"/>
      <c r="F67" s="25"/>
      <c r="G67" s="25"/>
      <c r="H67" s="25"/>
      <c r="I67" s="25"/>
      <c r="J67" s="25"/>
    </row>
    <row r="68" spans="2:11" x14ac:dyDescent="0.25">
      <c r="B68" s="25"/>
      <c r="C68" s="25"/>
      <c r="D68" s="25"/>
      <c r="E68" s="25"/>
      <c r="F68" s="25"/>
      <c r="G68" s="25"/>
      <c r="H68" s="25"/>
      <c r="I68" s="25"/>
      <c r="J68" s="25"/>
    </row>
    <row r="69" spans="2:11" x14ac:dyDescent="0.25">
      <c r="B69" s="25"/>
      <c r="C69" s="25"/>
      <c r="D69" s="25"/>
      <c r="E69" s="25"/>
      <c r="F69" s="25"/>
      <c r="G69" s="25"/>
      <c r="H69" s="25"/>
      <c r="I69" s="25"/>
      <c r="J69" s="25"/>
    </row>
    <row r="70" spans="2:11" x14ac:dyDescent="0.25">
      <c r="B70" s="25"/>
      <c r="C70" s="25"/>
      <c r="D70" s="25"/>
      <c r="E70" s="25"/>
      <c r="F70" s="25"/>
      <c r="G70" s="25"/>
      <c r="H70" s="25"/>
      <c r="I70" s="25"/>
      <c r="J70" s="25"/>
    </row>
    <row r="71" spans="2:11" x14ac:dyDescent="0.25">
      <c r="B71" s="25"/>
      <c r="C71" s="25"/>
      <c r="D71" s="25"/>
      <c r="E71" s="25"/>
      <c r="F71" s="25"/>
      <c r="G71" s="25"/>
      <c r="H71" s="25"/>
      <c r="I71" s="25"/>
      <c r="J71" s="25"/>
    </row>
    <row r="72" spans="2:11" x14ac:dyDescent="0.25">
      <c r="B72" s="25"/>
      <c r="C72" s="25"/>
      <c r="D72" s="25"/>
      <c r="E72" s="25"/>
      <c r="F72" s="25"/>
      <c r="G72" s="25"/>
      <c r="H72" s="25"/>
      <c r="I72" s="25"/>
      <c r="J72" s="25"/>
    </row>
    <row r="73" spans="2:11" x14ac:dyDescent="0.25">
      <c r="B73" s="25"/>
      <c r="C73" s="25"/>
      <c r="D73" s="25"/>
      <c r="E73" s="25"/>
      <c r="F73" s="25"/>
      <c r="G73" s="25"/>
      <c r="H73" s="25"/>
      <c r="I73" s="25"/>
      <c r="J73" s="25"/>
    </row>
    <row r="74" spans="2:11" x14ac:dyDescent="0.25">
      <c r="B74" s="25"/>
      <c r="C74" s="25"/>
      <c r="D74" s="25"/>
      <c r="E74" s="25"/>
      <c r="F74" s="25"/>
      <c r="G74" s="25"/>
      <c r="H74" s="25"/>
      <c r="I74" s="25"/>
      <c r="J74" s="25"/>
    </row>
    <row r="75" spans="2:11" x14ac:dyDescent="0.25">
      <c r="B75" s="25"/>
      <c r="C75" s="25"/>
      <c r="D75" s="25"/>
      <c r="E75" s="25"/>
      <c r="F75" s="25"/>
      <c r="G75" s="25"/>
      <c r="H75" s="25"/>
      <c r="I75" s="25"/>
      <c r="J75" s="25"/>
    </row>
    <row r="76" spans="2:11" ht="24" customHeight="1" x14ac:dyDescent="0.25">
      <c r="B76" s="31" t="s">
        <v>117</v>
      </c>
      <c r="C76" s="31"/>
      <c r="D76" s="31"/>
      <c r="E76" s="93"/>
      <c r="F76" s="93"/>
      <c r="G76" s="25"/>
      <c r="H76" s="25"/>
      <c r="I76" s="25"/>
      <c r="J76" s="25"/>
      <c r="K76" s="16"/>
    </row>
    <row r="77" spans="2:11" x14ac:dyDescent="0.25">
      <c r="B77" s="25"/>
      <c r="C77" s="25"/>
      <c r="D77" s="25"/>
      <c r="E77" s="25"/>
      <c r="F77" s="25"/>
      <c r="G77" s="25"/>
      <c r="H77" s="25"/>
      <c r="I77" s="25"/>
      <c r="J77" s="25"/>
    </row>
    <row r="79" spans="2:11" ht="27" customHeight="1" x14ac:dyDescent="0.25">
      <c r="B79" s="186" t="str">
        <f>IF('Title Page'!D3&lt;&gt;"Please Select",'Title Page'!D3,"")</f>
        <v/>
      </c>
      <c r="C79" s="186"/>
      <c r="D79" s="186"/>
      <c r="E79" s="186"/>
      <c r="F79" s="186"/>
      <c r="G79" s="186"/>
      <c r="H79" s="186"/>
      <c r="I79" s="186"/>
      <c r="J79" s="186"/>
    </row>
  </sheetData>
  <sheetProtection algorithmName="SHA-512" hashValue="9xbBnGD4TPWC8VVTS+efdQ9owe5BpYPsKFgM3OkV5x2E6eHNviHFTmXoEWE8t5VrmbWFyNekCWJ/6gge+HDBAQ==" saltValue="Y2oTZh58iQ3JS5aC52NRfw==" spinCount="100000" sheet="1" formatRows="0" selectLockedCells="1"/>
  <mergeCells count="12">
    <mergeCell ref="D17:E17"/>
    <mergeCell ref="D18:E18"/>
    <mergeCell ref="B2:F2"/>
    <mergeCell ref="B3:J3"/>
    <mergeCell ref="E5:J5"/>
    <mergeCell ref="D15:G15"/>
    <mergeCell ref="D16:G16"/>
    <mergeCell ref="B79:J79"/>
    <mergeCell ref="C25:F25"/>
    <mergeCell ref="C26:D33"/>
    <mergeCell ref="D34:F34"/>
    <mergeCell ref="D35:F35"/>
  </mergeCells>
  <conditionalFormatting sqref="B3:J3">
    <cfRule type="expression" dxfId="79" priority="2">
      <formula>$B$3="Paramedic"</formula>
    </cfRule>
  </conditionalFormatting>
  <conditionalFormatting sqref="B79:J79">
    <cfRule type="expression" dxfId="77" priority="1">
      <formula>$B$79="Paramedic"</formula>
    </cfRule>
  </conditionalFormatting>
  <conditionalFormatting sqref="E5:J5">
    <cfRule type="expression" dxfId="75" priority="5">
      <formula>$D$5="No"</formula>
    </cfRule>
  </conditionalFormatting>
  <dataValidations count="2">
    <dataValidation type="list" allowBlank="1" showInputMessage="1" showErrorMessage="1" sqref="D10" xr:uid="{903B3871-A9C6-4186-91B4-1617C61370F8}">
      <formula1>"Traditional, On-Line, Both"</formula1>
    </dataValidation>
    <dataValidation type="list" allowBlank="1" showInputMessage="1" showErrorMessage="1" sqref="D11:D13 D5:D6" xr:uid="{252C7EC3-37EF-49A8-A2BE-AE79B071C925}">
      <formula1>"Yes, No"</formula1>
    </dataValidation>
  </dataValidations>
  <printOptions horizontalCentered="1" verticalCentered="1"/>
  <pageMargins left="0.25" right="0.25" top="0.25" bottom="0.25" header="0.3" footer="0.3"/>
  <pageSetup scale="84" fitToHeight="0" orientation="landscape" horizontalDpi="300" verticalDpi="300" r:id="rId1"/>
  <rowBreaks count="1" manualBreakCount="1">
    <brk id="37" max="1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8EF963ED-1621-4BD6-8CC0-9BA64B44536F}">
            <xm:f>'Title Page'!$D$3="AEMT"</xm:f>
            <x14:dxf>
              <fill>
                <patternFill>
                  <bgColor rgb="FFFEDD79"/>
                </patternFill>
              </fill>
            </x14:dxf>
          </x14:cfRule>
          <xm:sqref>B3:J3</xm:sqref>
        </x14:conditionalFormatting>
        <x14:conditionalFormatting xmlns:xm="http://schemas.microsoft.com/office/excel/2006/main">
          <x14:cfRule type="expression" priority="3" id="{9A6A070F-851A-4D73-B01C-95F6923EA582}">
            <xm:f>'Title Page'!$D$3="AEMT"</xm:f>
            <x14:dxf>
              <fill>
                <patternFill>
                  <bgColor rgb="FFFEDD29"/>
                </patternFill>
              </fill>
            </x14:dxf>
          </x14:cfRule>
          <xm:sqref>B79:J79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2876-B9DD-4D9F-9EBE-C8179F511278}">
  <sheetPr>
    <tabColor rgb="FFD5B8EA"/>
  </sheetPr>
  <dimension ref="B1:AD155"/>
  <sheetViews>
    <sheetView showGridLines="0" zoomScaleNormal="100" workbookViewId="0">
      <selection activeCell="D29" sqref="D29:H29"/>
    </sheetView>
  </sheetViews>
  <sheetFormatPr defaultColWidth="9.140625" defaultRowHeight="15" x14ac:dyDescent="0.25"/>
  <cols>
    <col min="1" max="1" width="2.42578125" customWidth="1"/>
    <col min="2" max="2" width="15.7109375" customWidth="1"/>
    <col min="3" max="3" width="7.7109375" style="19" customWidth="1"/>
    <col min="4" max="4" width="15" customWidth="1"/>
    <col min="5" max="5" width="14" customWidth="1"/>
    <col min="6" max="6" width="15.42578125" customWidth="1"/>
    <col min="7" max="8" width="14.28515625" customWidth="1"/>
    <col min="9" max="9" width="11.5703125" customWidth="1"/>
    <col min="12" max="12" width="13.5703125" customWidth="1"/>
  </cols>
  <sheetData>
    <row r="1" spans="2:28" s="25" customFormat="1" ht="45.95" customHeight="1" x14ac:dyDescent="0.25">
      <c r="C1" s="18" t="s">
        <v>24</v>
      </c>
      <c r="D1" s="23"/>
      <c r="L1" s="38" t="str">
        <f>[12]Instructions!C19</f>
        <v>SSR Revised 2024.07</v>
      </c>
    </row>
    <row r="2" spans="2:28" s="25" customFormat="1" ht="14.25" x14ac:dyDescent="0.2">
      <c r="C2" s="261">
        <f>'Title Page'!$D$10</f>
        <v>0</v>
      </c>
      <c r="D2" s="261"/>
      <c r="E2" s="261"/>
      <c r="F2" s="261"/>
      <c r="G2" s="261"/>
      <c r="H2" s="261"/>
      <c r="I2" s="261"/>
      <c r="J2" s="261"/>
      <c r="L2" s="41" t="s">
        <v>26</v>
      </c>
      <c r="P2" s="55"/>
      <c r="Q2" s="41"/>
      <c r="R2" s="41"/>
      <c r="S2" s="41"/>
      <c r="T2" s="41"/>
      <c r="U2" s="41"/>
      <c r="V2" s="41"/>
      <c r="W2" s="41"/>
      <c r="X2" s="41"/>
      <c r="Y2" s="41"/>
      <c r="Z2" s="55"/>
      <c r="AA2" s="55"/>
      <c r="AB2" s="55"/>
    </row>
    <row r="3" spans="2:28" s="25" customFormat="1" ht="14.25" x14ac:dyDescent="0.2">
      <c r="C3" s="142"/>
      <c r="D3" s="142"/>
      <c r="E3" s="142"/>
      <c r="F3" s="142"/>
      <c r="G3" s="142"/>
      <c r="H3" s="142"/>
      <c r="I3" s="142"/>
      <c r="J3" s="142"/>
      <c r="L3" s="41"/>
      <c r="P3" s="55"/>
      <c r="Q3" s="41"/>
      <c r="R3" s="41"/>
      <c r="S3" s="41"/>
      <c r="T3" s="41"/>
      <c r="U3" s="41"/>
      <c r="V3" s="41"/>
      <c r="W3" s="41"/>
      <c r="X3" s="41"/>
      <c r="Y3" s="41"/>
      <c r="Z3" s="55"/>
      <c r="AA3" s="55"/>
      <c r="AB3" s="55"/>
    </row>
    <row r="4" spans="2:28" s="25" customFormat="1" ht="27" customHeight="1" x14ac:dyDescent="0.2">
      <c r="B4" s="186" t="str">
        <f>IF('Title Page'!D3&lt;&gt;"Please Select",'Title Page'!D3,"")</f>
        <v/>
      </c>
      <c r="C4" s="186"/>
      <c r="D4" s="186"/>
      <c r="E4" s="186"/>
      <c r="F4" s="186"/>
      <c r="G4" s="186"/>
      <c r="H4" s="186"/>
      <c r="I4" s="186"/>
      <c r="J4" s="186"/>
      <c r="K4" s="186"/>
      <c r="L4" s="186"/>
      <c r="M4" s="186"/>
      <c r="N4" s="186"/>
      <c r="O4" s="186"/>
      <c r="P4" s="55"/>
      <c r="Q4" s="41"/>
      <c r="R4" s="41"/>
      <c r="S4" s="41"/>
      <c r="T4" s="41"/>
      <c r="U4" s="41"/>
      <c r="V4" s="41"/>
      <c r="W4" s="41"/>
      <c r="X4" s="41"/>
      <c r="Y4" s="41"/>
      <c r="Z4" s="55"/>
      <c r="AA4" s="55"/>
      <c r="AB4" s="55"/>
    </row>
    <row r="5" spans="2:28" s="25" customFormat="1" ht="9" customHeight="1" x14ac:dyDescent="0.2">
      <c r="C5" s="40"/>
      <c r="D5" s="248"/>
      <c r="E5" s="248"/>
      <c r="F5" s="248"/>
      <c r="G5" s="248"/>
      <c r="H5" s="248"/>
      <c r="J5" s="150"/>
      <c r="K5" s="61"/>
      <c r="L5" s="41"/>
      <c r="P5" s="55"/>
      <c r="Q5" s="55"/>
      <c r="R5" s="41"/>
      <c r="S5" s="41" t="s">
        <v>26</v>
      </c>
      <c r="T5" s="41"/>
      <c r="U5" s="41"/>
      <c r="V5" s="41"/>
      <c r="W5" s="41"/>
      <c r="X5" s="41"/>
      <c r="Y5" s="55"/>
      <c r="Z5" s="55"/>
      <c r="AA5" s="55"/>
      <c r="AB5" s="55"/>
    </row>
    <row r="6" spans="2:28" s="25" customFormat="1" ht="31.5" customHeight="1" x14ac:dyDescent="0.25">
      <c r="C6" s="39"/>
      <c r="D6" s="240" t="str">
        <f>'Program Info'!C5</f>
        <v>Is the program sponsor authorized to award academic/college credit for the coursework?</v>
      </c>
      <c r="E6" s="240"/>
      <c r="F6" s="240"/>
      <c r="G6" s="240"/>
      <c r="H6" s="240"/>
      <c r="I6" s="240"/>
      <c r="J6" s="241">
        <f>'Program Info'!D5</f>
        <v>0</v>
      </c>
      <c r="K6" s="243" t="str">
        <f>IF(J6=0, " &lt;=== Autopopulated from question 1 on the 
          Program Info tab", IF(J6="No", " An Articulation Agreement is required based on 
 the answer to number 1 on the Program Info tab",""))</f>
        <v xml:space="preserve"> &lt;=== Autopopulated from question 1 on the 
          Program Info tab</v>
      </c>
      <c r="L6" s="244"/>
      <c r="M6" s="244"/>
      <c r="N6" s="244"/>
      <c r="O6" s="244"/>
      <c r="P6" s="55"/>
      <c r="Q6" s="55"/>
      <c r="R6" s="55"/>
      <c r="S6" s="41" t="s">
        <v>142</v>
      </c>
      <c r="T6" s="55"/>
      <c r="U6" s="55"/>
      <c r="V6" s="55"/>
      <c r="W6" s="55"/>
      <c r="X6" s="55"/>
      <c r="Y6" s="55"/>
      <c r="Z6" s="55"/>
      <c r="AA6" s="55"/>
      <c r="AB6" s="55"/>
    </row>
    <row r="7" spans="2:28" s="25" customFormat="1" ht="15" customHeight="1" x14ac:dyDescent="0.2">
      <c r="C7" s="40"/>
      <c r="D7" s="240"/>
      <c r="E7" s="240"/>
      <c r="F7" s="240"/>
      <c r="G7" s="240"/>
      <c r="H7" s="240"/>
      <c r="I7" s="240"/>
      <c r="J7" s="242"/>
      <c r="K7" s="243"/>
      <c r="L7" s="244"/>
      <c r="M7" s="244"/>
      <c r="N7" s="244"/>
      <c r="O7" s="244"/>
      <c r="P7" s="55"/>
      <c r="Q7" s="55"/>
      <c r="R7" s="55"/>
      <c r="S7" s="41" t="s">
        <v>160</v>
      </c>
      <c r="T7" s="55"/>
      <c r="U7" s="55"/>
      <c r="V7" s="55"/>
      <c r="W7" s="55"/>
      <c r="X7" s="55"/>
      <c r="Y7" s="55"/>
      <c r="Z7" s="55"/>
      <c r="AA7" s="55"/>
      <c r="AB7" s="55"/>
    </row>
    <row r="8" spans="2:28" s="25" customFormat="1" ht="14.25" x14ac:dyDescent="0.2">
      <c r="C8" s="40"/>
      <c r="L8" s="41" t="s">
        <v>27</v>
      </c>
      <c r="P8" s="55"/>
      <c r="Q8" s="41"/>
      <c r="R8" s="41"/>
      <c r="S8" s="41"/>
      <c r="T8" s="41"/>
      <c r="U8" s="41"/>
      <c r="V8" s="41"/>
      <c r="W8" s="41"/>
      <c r="X8" s="41"/>
      <c r="Y8" s="41"/>
      <c r="Z8" s="55"/>
      <c r="AA8" s="55"/>
      <c r="AB8" s="55"/>
    </row>
    <row r="9" spans="2:28" s="25" customFormat="1" ht="45" customHeight="1" x14ac:dyDescent="0.2">
      <c r="C9" s="40"/>
      <c r="P9" s="55"/>
      <c r="Q9" s="55"/>
      <c r="R9" s="55"/>
      <c r="S9" s="55"/>
      <c r="T9" s="55"/>
      <c r="U9" s="55"/>
      <c r="V9" s="55"/>
      <c r="W9" s="55"/>
      <c r="X9" s="55"/>
      <c r="Y9" s="55"/>
      <c r="Z9" s="55"/>
      <c r="AA9" s="55"/>
      <c r="AB9" s="55"/>
    </row>
    <row r="10" spans="2:28" s="25" customFormat="1" ht="25.5" customHeight="1" x14ac:dyDescent="0.25">
      <c r="C10" s="39" t="s">
        <v>8</v>
      </c>
      <c r="D10" s="37" t="s">
        <v>25</v>
      </c>
      <c r="E10" s="37"/>
      <c r="G10" s="42"/>
      <c r="I10" s="43"/>
      <c r="J10" s="44"/>
      <c r="K10" s="45" t="str">
        <f>IF(J10="", " &lt;=== Select from drop down list", "")</f>
        <v xml:space="preserve"> &lt;=== Select from drop down list</v>
      </c>
      <c r="L10" s="41"/>
      <c r="P10" s="55"/>
      <c r="Q10" s="55"/>
      <c r="R10" s="41"/>
      <c r="S10" s="55"/>
      <c r="T10" s="41"/>
      <c r="U10" s="41"/>
      <c r="V10" s="41"/>
      <c r="W10" s="41"/>
      <c r="X10" s="41"/>
      <c r="Y10" s="55"/>
      <c r="Z10" s="55"/>
      <c r="AA10" s="55"/>
      <c r="AB10" s="55"/>
    </row>
    <row r="11" spans="2:28" s="25" customFormat="1" ht="7.5" customHeight="1" x14ac:dyDescent="0.2">
      <c r="C11" s="40"/>
      <c r="E11" s="21"/>
      <c r="F11" s="150"/>
      <c r="G11" s="150"/>
      <c r="H11" s="150"/>
      <c r="I11" s="150"/>
      <c r="J11" s="150"/>
      <c r="K11" s="150"/>
      <c r="L11" s="41"/>
      <c r="P11" s="55"/>
      <c r="Q11" s="55"/>
      <c r="R11" s="41"/>
      <c r="S11" s="55"/>
      <c r="T11" s="41"/>
      <c r="U11" s="41"/>
      <c r="V11" s="41"/>
      <c r="W11" s="41"/>
      <c r="X11" s="41"/>
      <c r="Y11" s="55"/>
      <c r="Z11" s="55"/>
      <c r="AA11" s="55"/>
      <c r="AB11" s="55"/>
    </row>
    <row r="12" spans="2:28" s="25" customFormat="1" ht="13.5" customHeight="1" x14ac:dyDescent="0.2">
      <c r="C12" s="40"/>
      <c r="D12" s="257"/>
      <c r="E12" s="257"/>
      <c r="F12" s="257"/>
      <c r="G12" s="257"/>
      <c r="H12" s="257"/>
      <c r="I12" s="257"/>
      <c r="J12" s="257"/>
      <c r="K12" s="61"/>
      <c r="L12" s="41"/>
      <c r="P12" s="55"/>
      <c r="Q12" s="55"/>
      <c r="R12" s="41"/>
      <c r="S12" s="55"/>
      <c r="T12" s="41"/>
      <c r="U12" s="41"/>
      <c r="V12" s="41"/>
      <c r="W12" s="41"/>
      <c r="X12" s="41"/>
      <c r="Y12" s="55"/>
      <c r="Z12" s="55"/>
      <c r="AA12" s="55"/>
      <c r="AB12" s="55"/>
    </row>
    <row r="13" spans="2:28" s="25" customFormat="1" ht="14.25" x14ac:dyDescent="0.2">
      <c r="C13" s="40"/>
      <c r="L13" s="41" t="s">
        <v>27</v>
      </c>
      <c r="P13" s="55"/>
      <c r="Q13" s="41"/>
      <c r="R13" s="41"/>
      <c r="S13" s="55"/>
      <c r="T13" s="41"/>
      <c r="U13" s="41"/>
      <c r="V13" s="41"/>
      <c r="W13" s="41"/>
      <c r="X13" s="41"/>
      <c r="Y13" s="41"/>
      <c r="Z13" s="55"/>
      <c r="AA13" s="55"/>
      <c r="AB13" s="55"/>
    </row>
    <row r="14" spans="2:28" s="25" customFormat="1" ht="15.75" x14ac:dyDescent="0.25">
      <c r="B14" s="258" t="s">
        <v>66</v>
      </c>
      <c r="C14" s="39" t="s">
        <v>9</v>
      </c>
      <c r="D14" s="37" t="s">
        <v>69</v>
      </c>
      <c r="I14" s="41" t="str">
        <f>IF(D15="U.S. Post-secondary institution (Standard I.A.1)", 1, IF(D15="Hospital, clinic, or medical center (Standard I.A.3)", 3, IF(D15="Governmental education federal, state, local/municipal (Standard I.A.4)", 4, IF(D15="Outside U.S. Post-Secondary Institution (Standard I.A.2)", 2, IF(D15="Branch of the United States Armed Forces (Standard I.A.4)", 5, "")))))</f>
        <v/>
      </c>
      <c r="L14" s="47"/>
      <c r="P14" s="55"/>
      <c r="Q14" s="41">
        <f>IF(D15="U.S. Post-secondary institution (Standard I.A.1)", 1, IF(D15="Foreign Post-Secondary Institution (Standard I.A.2)",2, IF(D15="Hospital, clinic, or medical center (Standard I.A.3)",3, IF(D15="Governmental education or medical service (Standard I.A.4)",4, IF(D15="Branch of the United States Armed Forces (Standard I.A.4)", 5, 0)))))</f>
        <v>0</v>
      </c>
      <c r="R14" s="41"/>
      <c r="S14" s="41" t="s">
        <v>59</v>
      </c>
      <c r="T14" s="41"/>
      <c r="U14" s="41"/>
      <c r="V14" s="41" t="s">
        <v>59</v>
      </c>
      <c r="W14" s="41"/>
      <c r="X14" s="41"/>
      <c r="Y14" s="41"/>
      <c r="Z14" s="55"/>
      <c r="AA14" s="55"/>
      <c r="AB14" s="55"/>
    </row>
    <row r="15" spans="2:28" s="25" customFormat="1" ht="27" customHeight="1" x14ac:dyDescent="0.2">
      <c r="B15" s="258"/>
      <c r="C15" s="48" t="str">
        <f>IF(D15="U.S. Post-secondary institution (Standard I.A.1)",1,IF(D15="Outside U.S. Post-Secondary Institution (Standard I.A.2)",2,IF(D15="Hospital, clinic, or medical center (Standard I.A.3)",3,IF(D15="Governmental education federal, state, local/municipal (Standard I.A.4)",4,IF(D15="Branch of the United States Armed Forces (Standard I.A.4)",5,"")))))</f>
        <v/>
      </c>
      <c r="D15" s="253" t="s">
        <v>59</v>
      </c>
      <c r="E15" s="254"/>
      <c r="F15" s="254"/>
      <c r="G15" s="254"/>
      <c r="H15" s="255"/>
      <c r="I15" s="43" t="str">
        <f>IF(D15="Please Select", " &lt;=== Select from drop down list","")</f>
        <v xml:space="preserve"> &lt;=== Select from drop down list</v>
      </c>
      <c r="L15" s="47"/>
      <c r="P15" s="55"/>
      <c r="Q15" s="41"/>
      <c r="R15" s="41"/>
      <c r="S15" s="41" t="s">
        <v>70</v>
      </c>
      <c r="T15" s="41"/>
      <c r="U15" s="41"/>
      <c r="V15" s="41" t="s">
        <v>26</v>
      </c>
      <c r="W15" s="41"/>
      <c r="X15" s="41"/>
      <c r="Y15" s="41"/>
      <c r="Z15" s="55"/>
      <c r="AA15" s="55"/>
      <c r="AB15" s="55"/>
    </row>
    <row r="16" spans="2:28" s="25" customFormat="1" ht="27" customHeight="1" x14ac:dyDescent="0.2">
      <c r="B16" s="258"/>
      <c r="C16" s="40"/>
      <c r="E16" s="17"/>
      <c r="F16" s="150"/>
      <c r="G16" s="150"/>
      <c r="H16" s="150"/>
      <c r="I16" s="150"/>
      <c r="J16" s="150"/>
      <c r="K16" s="150"/>
      <c r="L16" s="41"/>
      <c r="P16" s="55"/>
      <c r="Q16" s="41"/>
      <c r="R16" s="41"/>
      <c r="S16" s="41" t="s">
        <v>71</v>
      </c>
      <c r="T16" s="41"/>
      <c r="U16" s="41"/>
      <c r="V16" s="41" t="s">
        <v>198</v>
      </c>
      <c r="W16" s="41"/>
      <c r="X16" s="41"/>
      <c r="Y16" s="41"/>
      <c r="Z16" s="55"/>
      <c r="AA16" s="55"/>
      <c r="AB16" s="55"/>
    </row>
    <row r="17" spans="2:30" s="25" customFormat="1" ht="28.9" customHeight="1" x14ac:dyDescent="0.2">
      <c r="C17" s="49" t="s">
        <v>10</v>
      </c>
      <c r="D17" s="50" t="str">
        <f>"Sponsoring Institution Accreditation "&amp;IF(I14=1,"- Post-Secondary Institution",""&amp;IF(I14=3,"- Hospital/Clinic/Medical Ctr",""&amp;IF(I14=2,"- Outside U.S. Post-Secondary Inst",IF(OR(I14=4,I14=5),"- Not Applicable",""))))</f>
        <v xml:space="preserve">Sponsoring Institution Accreditation </v>
      </c>
      <c r="E17" s="26"/>
      <c r="F17" s="26"/>
      <c r="G17" s="26"/>
      <c r="H17" s="26"/>
      <c r="J17" s="51" t="str">
        <f>IF(OR(I14=1,I14=3),"&lt;=== Hover cursor here to see definition",IF(OR(I14=2,I14=4,I14=5),"","&lt;=== Hover cursor here to see definition"))</f>
        <v>&lt;=== Hover cursor here to see definition</v>
      </c>
      <c r="K17" s="52"/>
      <c r="L17" s="151"/>
      <c r="P17" s="55"/>
      <c r="Q17" s="41"/>
      <c r="R17" s="41"/>
      <c r="S17" s="41" t="s">
        <v>72</v>
      </c>
      <c r="T17" s="41"/>
      <c r="U17" s="41"/>
      <c r="V17" s="41" t="s">
        <v>28</v>
      </c>
      <c r="W17" s="41"/>
      <c r="X17" s="41"/>
      <c r="Y17" s="41"/>
      <c r="Z17" s="55"/>
      <c r="AA17" s="55"/>
      <c r="AB17" s="55"/>
    </row>
    <row r="18" spans="2:30" s="25" customFormat="1" ht="17.25" customHeight="1" x14ac:dyDescent="0.2">
      <c r="B18" s="258" t="s">
        <v>161</v>
      </c>
      <c r="C18" s="40"/>
      <c r="E18" s="194" t="str">
        <f>IF(OR(I14=1,I14=2,I14=3),"Name of Institutional Accreditor","")</f>
        <v/>
      </c>
      <c r="F18" s="194"/>
      <c r="G18" s="259"/>
      <c r="H18" s="259"/>
      <c r="I18" s="259"/>
      <c r="J18" s="259"/>
      <c r="K18" s="52"/>
      <c r="L18" s="151"/>
      <c r="P18" s="55"/>
      <c r="Q18" s="41"/>
      <c r="R18" s="41"/>
      <c r="S18" s="41" t="s">
        <v>73</v>
      </c>
      <c r="T18" s="41"/>
      <c r="U18" s="41"/>
      <c r="V18" s="41" t="s">
        <v>199</v>
      </c>
      <c r="W18" s="41"/>
      <c r="X18" s="41"/>
      <c r="Y18" s="41"/>
      <c r="Z18" s="55"/>
      <c r="AA18" s="55"/>
      <c r="AB18" s="55"/>
    </row>
    <row r="19" spans="2:30" s="25" customFormat="1" ht="18" customHeight="1" x14ac:dyDescent="0.2">
      <c r="B19" s="258"/>
      <c r="C19" s="40"/>
      <c r="E19" s="25" t="str">
        <f>IF(OR(I14=1,I14=2,I14=3),"Current Accreditation Status","")</f>
        <v/>
      </c>
      <c r="G19" s="260"/>
      <c r="H19" s="260"/>
      <c r="I19" s="260"/>
      <c r="J19" s="260"/>
      <c r="P19" s="55"/>
      <c r="Q19" s="41"/>
      <c r="R19" s="41"/>
      <c r="S19" s="41" t="s">
        <v>74</v>
      </c>
      <c r="T19" s="41"/>
      <c r="U19" s="41"/>
      <c r="V19" s="41" t="s">
        <v>200</v>
      </c>
      <c r="W19" s="41"/>
      <c r="X19" s="41"/>
      <c r="Y19" s="41"/>
      <c r="Z19" s="55"/>
      <c r="AA19" s="55"/>
      <c r="AB19" s="55"/>
    </row>
    <row r="20" spans="2:30" s="25" customFormat="1" ht="24.75" customHeight="1" x14ac:dyDescent="0.2">
      <c r="B20" s="258"/>
      <c r="C20" s="40"/>
      <c r="E20" s="25" t="str">
        <f>IF(OR(I14=1,I14=2,I14=3),"Date of Last Award (mm, yyyy)","")</f>
        <v/>
      </c>
      <c r="G20" s="252"/>
      <c r="H20" s="252"/>
      <c r="L20" s="41"/>
      <c r="P20" s="55"/>
      <c r="Q20" s="41"/>
      <c r="R20" s="41"/>
      <c r="S20" s="41" t="s">
        <v>75</v>
      </c>
      <c r="T20" s="41"/>
      <c r="U20" s="41"/>
      <c r="V20" s="41"/>
      <c r="W20" s="41"/>
      <c r="X20" s="41"/>
      <c r="Y20" s="41"/>
      <c r="Z20" s="55"/>
      <c r="AA20" s="55"/>
      <c r="AB20" s="55"/>
    </row>
    <row r="21" spans="2:30" s="25" customFormat="1" ht="26.25" customHeight="1" x14ac:dyDescent="0.2">
      <c r="C21" s="40"/>
      <c r="E21" s="25" t="str">
        <f>IF(OR(I14=1,I14=2,I14=3),"Date of Expiration (mm,yyyy)","")</f>
        <v/>
      </c>
      <c r="G21" s="252"/>
      <c r="H21" s="252"/>
      <c r="L21" s="41"/>
      <c r="P21" s="55"/>
      <c r="Q21" s="41"/>
      <c r="R21" s="41"/>
      <c r="S21" s="41" t="s">
        <v>76</v>
      </c>
      <c r="T21" s="41"/>
      <c r="U21" s="41"/>
      <c r="V21" s="41" t="s">
        <v>59</v>
      </c>
      <c r="W21" s="41"/>
      <c r="X21" s="41"/>
      <c r="Y21" s="41"/>
      <c r="Z21" s="55"/>
      <c r="AA21" s="55"/>
      <c r="AB21" s="55"/>
    </row>
    <row r="22" spans="2:30" s="25" customFormat="1" ht="22.5" customHeight="1" x14ac:dyDescent="0.2">
      <c r="C22" s="40"/>
      <c r="P22" s="55"/>
      <c r="Q22" s="41"/>
      <c r="R22" s="41"/>
      <c r="S22" s="41" t="s">
        <v>77</v>
      </c>
      <c r="T22" s="41"/>
      <c r="U22" s="41"/>
      <c r="V22" s="41" t="s">
        <v>79</v>
      </c>
      <c r="W22" s="41"/>
      <c r="X22" s="41"/>
      <c r="Y22" s="41"/>
      <c r="Z22" s="55"/>
      <c r="AA22" s="55"/>
      <c r="AB22" s="55"/>
    </row>
    <row r="23" spans="2:30" s="25" customFormat="1" ht="14.25" x14ac:dyDescent="0.2">
      <c r="C23" s="40"/>
      <c r="P23" s="55"/>
      <c r="Q23" s="55"/>
      <c r="R23" s="55"/>
      <c r="S23" s="41" t="s">
        <v>78</v>
      </c>
      <c r="T23" s="41"/>
      <c r="U23" s="41"/>
      <c r="V23" s="41" t="s">
        <v>162</v>
      </c>
      <c r="W23" s="41"/>
      <c r="X23" s="55"/>
      <c r="Y23" s="55"/>
      <c r="Z23" s="55"/>
      <c r="AA23" s="55"/>
      <c r="AB23" s="55"/>
    </row>
    <row r="24" spans="2:30" s="25" customFormat="1" ht="18" customHeight="1" x14ac:dyDescent="0.2">
      <c r="C24" s="54" t="s">
        <v>11</v>
      </c>
      <c r="D24" s="235" t="s">
        <v>119</v>
      </c>
      <c r="E24" s="235"/>
      <c r="F24" s="235"/>
      <c r="G24" s="235"/>
      <c r="H24" s="235"/>
      <c r="I24" s="235"/>
      <c r="K24" s="43"/>
      <c r="P24" s="55"/>
      <c r="Q24" s="55"/>
      <c r="R24" s="55"/>
      <c r="S24" s="55"/>
      <c r="T24" s="41"/>
      <c r="U24" s="41"/>
      <c r="V24" s="55"/>
      <c r="W24" s="41"/>
      <c r="X24" s="55"/>
      <c r="Y24" s="55"/>
      <c r="Z24" s="55"/>
      <c r="AA24" s="55"/>
      <c r="AB24" s="55"/>
    </row>
    <row r="25" spans="2:30" s="25" customFormat="1" ht="22.5" customHeight="1" x14ac:dyDescent="0.2">
      <c r="C25" s="40"/>
      <c r="D25" s="253" t="s">
        <v>59</v>
      </c>
      <c r="E25" s="254"/>
      <c r="F25" s="254"/>
      <c r="G25" s="254"/>
      <c r="H25" s="255"/>
      <c r="P25" s="55"/>
      <c r="Q25" s="55"/>
      <c r="R25" s="55"/>
      <c r="S25" s="41" t="s">
        <v>59</v>
      </c>
      <c r="T25" s="41" t="s">
        <v>70</v>
      </c>
      <c r="U25" s="41" t="s">
        <v>71</v>
      </c>
      <c r="V25" s="41" t="s">
        <v>72</v>
      </c>
      <c r="W25" s="41" t="s">
        <v>73</v>
      </c>
      <c r="X25" s="41" t="s">
        <v>74</v>
      </c>
      <c r="Y25" s="41" t="s">
        <v>75</v>
      </c>
      <c r="Z25" s="41" t="s">
        <v>76</v>
      </c>
      <c r="AA25" s="41" t="s">
        <v>77</v>
      </c>
      <c r="AB25" s="41" t="s">
        <v>78</v>
      </c>
      <c r="AC25" s="41" t="s">
        <v>142</v>
      </c>
      <c r="AD25" s="41" t="s">
        <v>160</v>
      </c>
    </row>
    <row r="26" spans="2:30" s="25" customFormat="1" ht="14.25" x14ac:dyDescent="0.2">
      <c r="C26" s="40"/>
      <c r="P26" s="55"/>
      <c r="Q26" s="55"/>
      <c r="R26" s="55"/>
      <c r="S26" s="41"/>
      <c r="T26" s="41"/>
      <c r="U26" s="41"/>
      <c r="V26" s="55"/>
      <c r="W26" s="41"/>
      <c r="X26" s="55"/>
      <c r="Y26" s="55"/>
      <c r="Z26" s="55"/>
      <c r="AA26" s="55"/>
      <c r="AB26" s="55"/>
    </row>
    <row r="27" spans="2:30" s="25" customFormat="1" ht="14.25" x14ac:dyDescent="0.2">
      <c r="C27" s="40"/>
      <c r="P27" s="55"/>
      <c r="Q27" s="55"/>
      <c r="R27" s="55"/>
      <c r="S27" s="41"/>
      <c r="T27" s="41"/>
      <c r="U27" s="41"/>
      <c r="V27" s="55"/>
      <c r="W27" s="41"/>
      <c r="X27" s="55"/>
      <c r="Y27" s="55"/>
      <c r="Z27" s="55"/>
      <c r="AA27" s="55"/>
      <c r="AB27" s="55"/>
    </row>
    <row r="28" spans="2:30" s="25" customFormat="1" ht="18" customHeight="1" x14ac:dyDescent="0.2">
      <c r="C28" s="54" t="s">
        <v>12</v>
      </c>
      <c r="D28" s="235" t="s">
        <v>166</v>
      </c>
      <c r="E28" s="235"/>
      <c r="F28" s="235"/>
      <c r="G28" s="235"/>
      <c r="H28" s="235"/>
      <c r="I28" s="235"/>
      <c r="K28" s="43"/>
      <c r="P28" s="55"/>
      <c r="Q28" s="55"/>
      <c r="R28" s="55"/>
      <c r="S28" s="41"/>
      <c r="T28" s="41"/>
      <c r="U28" s="41"/>
      <c r="V28" s="55"/>
      <c r="W28" s="41"/>
      <c r="X28" s="55"/>
      <c r="Y28" s="55"/>
      <c r="Z28" s="55"/>
      <c r="AA28" s="55"/>
      <c r="AB28" s="55"/>
    </row>
    <row r="29" spans="2:30" s="25" customFormat="1" ht="22.5" customHeight="1" x14ac:dyDescent="0.2">
      <c r="C29" s="40"/>
      <c r="D29" s="253" t="s">
        <v>59</v>
      </c>
      <c r="E29" s="254"/>
      <c r="F29" s="254"/>
      <c r="G29" s="254"/>
      <c r="H29" s="255"/>
      <c r="P29" s="55"/>
      <c r="Q29" s="55"/>
      <c r="R29" s="55"/>
      <c r="S29" s="5"/>
      <c r="T29" s="55"/>
      <c r="U29" s="41" t="s">
        <v>59</v>
      </c>
      <c r="V29" s="41" t="s">
        <v>79</v>
      </c>
      <c r="W29" s="41" t="s">
        <v>162</v>
      </c>
      <c r="X29" s="41" t="s">
        <v>163</v>
      </c>
      <c r="Y29" s="41" t="s">
        <v>164</v>
      </c>
      <c r="Z29" s="41" t="s">
        <v>165</v>
      </c>
      <c r="AA29" s="41" t="s">
        <v>80</v>
      </c>
      <c r="AB29" s="41"/>
      <c r="AC29" s="41"/>
      <c r="AD29" s="41"/>
    </row>
    <row r="30" spans="2:30" s="25" customFormat="1" ht="14.25" x14ac:dyDescent="0.2">
      <c r="C30" s="40"/>
      <c r="P30" s="55"/>
      <c r="Q30" s="55"/>
      <c r="R30" s="55"/>
      <c r="S30" s="5"/>
      <c r="T30" s="55"/>
      <c r="U30" s="55"/>
      <c r="V30" s="55"/>
      <c r="W30" s="55"/>
      <c r="X30" s="55"/>
      <c r="Y30" s="55"/>
      <c r="Z30" s="55"/>
      <c r="AA30" s="55"/>
      <c r="AB30" s="55"/>
    </row>
    <row r="31" spans="2:30" s="25" customFormat="1" ht="17.25" customHeight="1" x14ac:dyDescent="0.2">
      <c r="C31" s="40"/>
      <c r="D31" s="56"/>
      <c r="E31" s="256"/>
      <c r="F31" s="256"/>
      <c r="G31" s="256"/>
      <c r="H31" s="256"/>
      <c r="I31" s="256"/>
      <c r="J31" s="256"/>
      <c r="K31" s="57"/>
      <c r="L31" s="41"/>
      <c r="P31" s="55"/>
      <c r="Q31" s="55"/>
      <c r="R31" s="55"/>
      <c r="S31" s="5"/>
      <c r="T31" s="55"/>
      <c r="U31" s="55"/>
      <c r="V31" s="55"/>
      <c r="W31" s="55"/>
      <c r="X31" s="55"/>
      <c r="Y31" s="55"/>
      <c r="Z31" s="55"/>
      <c r="AA31" s="55"/>
      <c r="AB31" s="55"/>
    </row>
    <row r="32" spans="2:30" s="25" customFormat="1" ht="56.45" customHeight="1" x14ac:dyDescent="0.2">
      <c r="C32" s="40"/>
      <c r="D32" s="249" t="str">
        <f>IF(AND(OR(C15=1,C15=2,C15=3,C15=4,C15=5),AND(J10="Yes")), "Place evidence that one member of the consortium holds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 IF(OR(C15="",C15=1,C15=2,C15=3), "Place evidence of valid institutional accreditation (i.e., website screenshot, official letter, certificate) in the Documentation folder.   "&amp;"This document must be titled with the 'EXACT document name' and must be included as the type of file format listed below (not Word 97-2003 [.doc], Word 2013 [.docx], or Excel [.xlsx]).",IF(AND(C15=4,J10="No"), "State, county, or municipal governmental sponsors are not required to hold valid institutional accreditation.",IF(C15=5,"", ""))))</f>
        <v>Place evidence of valid institutional accreditation (i.e., website screenshot, official letter, certificate) in the Documentation folder.   This document must be titled with the 'EXACT document name' and must be included as the type of file format listed below (not Word 97-2003 [.doc], Word 2013 [.docx], or Excel [.xlsx]).</v>
      </c>
      <c r="E32" s="249"/>
      <c r="F32" s="249"/>
      <c r="G32" s="249"/>
      <c r="H32" s="249"/>
      <c r="I32" s="249"/>
      <c r="J32" s="249"/>
      <c r="K32" s="249"/>
      <c r="L32" s="249"/>
      <c r="M32" s="249"/>
      <c r="N32" s="249"/>
      <c r="O32" s="249"/>
      <c r="P32" s="55"/>
      <c r="Q32" s="55"/>
      <c r="R32" s="41"/>
      <c r="S32" s="5"/>
      <c r="T32" s="41"/>
      <c r="U32" s="41"/>
      <c r="V32" s="41"/>
      <c r="W32" s="41"/>
      <c r="X32" s="41"/>
      <c r="Y32" s="55"/>
      <c r="Z32" s="55"/>
      <c r="AA32" s="55"/>
      <c r="AB32" s="55"/>
    </row>
    <row r="33" spans="2:28" s="25" customFormat="1" ht="33" customHeight="1" x14ac:dyDescent="0.25">
      <c r="C33" s="40"/>
      <c r="E33" s="251"/>
      <c r="F33" s="251"/>
      <c r="G33" s="251"/>
      <c r="H33" s="223" t="str">
        <f>IF(OR(D32="",D32="State, county, or municipal governmental sponsors are not required to hold valid institutional accreditation."),"","      Exact Document Name:      01 Valid Accreditation")</f>
        <v xml:space="preserve">      Exact Document Name:      01 Valid Accreditation</v>
      </c>
      <c r="I33" s="223"/>
      <c r="J33" s="223"/>
      <c r="K33" s="223"/>
      <c r="L33" s="223"/>
      <c r="M33" s="223"/>
      <c r="N33" s="223"/>
      <c r="P33" s="55"/>
      <c r="Q33" s="55"/>
      <c r="R33" s="41"/>
      <c r="S33" s="5"/>
      <c r="T33" s="41"/>
      <c r="U33" s="41"/>
      <c r="V33" s="41"/>
      <c r="W33" s="41"/>
      <c r="X33" s="41"/>
      <c r="Y33" s="55"/>
      <c r="Z33" s="55"/>
      <c r="AA33" s="55"/>
      <c r="AB33" s="55"/>
    </row>
    <row r="34" spans="2:28" s="25" customFormat="1" ht="20.25" customHeight="1" x14ac:dyDescent="0.2">
      <c r="C34" s="58"/>
      <c r="E34" s="231"/>
      <c r="F34" s="231"/>
      <c r="G34" s="231"/>
      <c r="H34" s="224" t="str">
        <f>IF(OR(D32="",D32="State, county, or municipal governmental sponsors are not required to hold valid institutional accreditation."),"","                          Type of File:      Adobe Portable Document (.pdf)")</f>
        <v xml:space="preserve">                          Type of File:      Adobe Portable Document (.pdf)</v>
      </c>
      <c r="I34" s="224"/>
      <c r="J34" s="224"/>
      <c r="K34" s="224"/>
      <c r="L34" s="224"/>
      <c r="M34" s="224"/>
      <c r="N34" s="224"/>
      <c r="P34" s="55"/>
      <c r="Q34" s="55"/>
      <c r="R34" s="41"/>
      <c r="S34" s="5"/>
      <c r="T34" s="41"/>
      <c r="U34" s="41"/>
      <c r="V34" s="41"/>
      <c r="W34" s="41"/>
      <c r="X34" s="41"/>
      <c r="Y34" s="55"/>
      <c r="Z34" s="55"/>
      <c r="AA34" s="55"/>
      <c r="AB34" s="55"/>
    </row>
    <row r="35" spans="2:28" s="25" customFormat="1" ht="14.25" x14ac:dyDescent="0.2">
      <c r="C35" s="40"/>
      <c r="E35" s="21"/>
      <c r="F35" s="150"/>
      <c r="G35" s="150"/>
      <c r="H35" s="150"/>
      <c r="I35" s="150"/>
      <c r="J35" s="150"/>
      <c r="K35" s="150"/>
      <c r="L35" s="41"/>
      <c r="P35" s="55"/>
      <c r="Q35" s="55"/>
      <c r="R35" s="41"/>
      <c r="S35" s="5"/>
      <c r="T35" s="41"/>
      <c r="U35" s="41"/>
      <c r="V35" s="41"/>
      <c r="W35" s="41"/>
      <c r="X35" s="41"/>
      <c r="Y35" s="55"/>
      <c r="Z35" s="55"/>
      <c r="AA35" s="55"/>
      <c r="AB35" s="55"/>
    </row>
    <row r="36" spans="2:28" s="25" customFormat="1" ht="14.25" x14ac:dyDescent="0.2">
      <c r="C36" s="40"/>
      <c r="E36" s="21"/>
      <c r="F36" s="150"/>
      <c r="G36" s="150"/>
      <c r="H36" s="150"/>
      <c r="I36" s="150"/>
      <c r="J36" s="150"/>
      <c r="K36" s="150"/>
      <c r="L36" s="41"/>
      <c r="P36" s="55"/>
      <c r="Q36" s="55"/>
      <c r="R36" s="41"/>
      <c r="S36" s="5"/>
      <c r="T36" s="41"/>
      <c r="U36" s="41"/>
      <c r="V36" s="41"/>
      <c r="W36" s="41"/>
      <c r="X36" s="41"/>
      <c r="Y36" s="55"/>
      <c r="Z36" s="55"/>
      <c r="AA36" s="55"/>
      <c r="AB36" s="55"/>
    </row>
    <row r="37" spans="2:28" s="25" customFormat="1" ht="9" customHeight="1" x14ac:dyDescent="0.2">
      <c r="C37" s="40"/>
      <c r="D37" s="248"/>
      <c r="E37" s="248"/>
      <c r="F37" s="248"/>
      <c r="G37" s="248"/>
      <c r="H37" s="248"/>
      <c r="J37" s="150"/>
      <c r="K37" s="61"/>
      <c r="L37" s="41"/>
      <c r="P37" s="55"/>
      <c r="Q37" s="55"/>
      <c r="R37" s="55"/>
      <c r="S37" s="55"/>
      <c r="T37" s="55"/>
      <c r="U37" s="55"/>
      <c r="V37" s="55"/>
      <c r="W37" s="55"/>
      <c r="X37" s="55"/>
      <c r="Y37" s="55"/>
      <c r="Z37" s="55"/>
      <c r="AA37" s="55"/>
      <c r="AB37" s="55"/>
    </row>
    <row r="38" spans="2:28" s="25" customFormat="1" ht="56.45" customHeight="1" x14ac:dyDescent="0.2">
      <c r="C38" s="40"/>
      <c r="D38" s="216" t="str">
        <f>IF(J10="Yes", "Place evidence of the State Office of EMS approval (i.e., email, official letter) of the consortium in the Documentation folder.  "&amp;"This document must be titled with the 'EXACT document name' and must be included as the type of file format listed below (not Word 97-2003 [.doc], Word 2013 [.docx], or Excel [.xlsx]).", IF(OR(J10="No",J10=""), "Place evidence of the State Office of EMS approval (i.e., email, official letter) in the Documentation folder.  "&amp;"This document must be titled with the 'EXACT document name' and must be included as the type of file format listed below (not Word 97-2003 [.doc], Word 2013 [.docx], or Excel [.xlsx]).", ""))</f>
        <v>Place evidence of the State Office of EMS approval (i.e., email, official letter) in the Documentation folder.  This document must be titled with the 'EXACT document name' and must be included as the type of file format listed below (not Word 97-2003 [.doc], Word 2013 [.docx], or Excel [.xlsx]).</v>
      </c>
      <c r="E38" s="216"/>
      <c r="F38" s="216"/>
      <c r="G38" s="216"/>
      <c r="H38" s="216"/>
      <c r="I38" s="216"/>
      <c r="J38" s="216"/>
      <c r="K38" s="216"/>
      <c r="L38" s="216"/>
      <c r="M38" s="216"/>
      <c r="N38" s="216"/>
      <c r="O38" s="216"/>
      <c r="P38" s="55"/>
      <c r="Q38" s="55"/>
      <c r="R38" s="55"/>
      <c r="S38" s="55"/>
      <c r="T38" s="55"/>
      <c r="U38" s="55"/>
      <c r="V38" s="55"/>
      <c r="W38" s="55"/>
      <c r="X38" s="55"/>
      <c r="Y38" s="55"/>
      <c r="Z38" s="55"/>
      <c r="AA38" s="55"/>
      <c r="AB38" s="55"/>
    </row>
    <row r="39" spans="2:28" s="25" customFormat="1" ht="35.25" customHeight="1" x14ac:dyDescent="0.25">
      <c r="C39" s="40"/>
      <c r="E39" s="251" t="s">
        <v>62</v>
      </c>
      <c r="F39" s="251"/>
      <c r="G39" s="251"/>
      <c r="H39" s="217" t="s">
        <v>167</v>
      </c>
      <c r="I39" s="217"/>
      <c r="J39" s="217"/>
      <c r="K39" s="217"/>
      <c r="L39" s="217"/>
      <c r="M39" s="217"/>
      <c r="N39" s="217"/>
      <c r="S39" s="55"/>
      <c r="T39" s="55"/>
      <c r="U39" s="55"/>
      <c r="V39" s="55"/>
      <c r="W39" s="55"/>
      <c r="X39" s="55"/>
    </row>
    <row r="40" spans="2:28" s="25" customFormat="1" ht="24" customHeight="1" x14ac:dyDescent="0.2">
      <c r="C40" s="58"/>
      <c r="E40" s="231"/>
      <c r="F40" s="231"/>
      <c r="G40" s="231"/>
      <c r="H40" s="226" t="s">
        <v>168</v>
      </c>
      <c r="I40" s="226"/>
      <c r="J40" s="226"/>
      <c r="K40" s="226"/>
      <c r="L40" s="226"/>
      <c r="M40" s="226"/>
      <c r="N40" s="226"/>
      <c r="S40" s="55"/>
      <c r="T40" s="55"/>
      <c r="U40" s="55"/>
      <c r="V40" s="55"/>
      <c r="W40" s="55"/>
      <c r="X40" s="55"/>
    </row>
    <row r="41" spans="2:28" s="25" customFormat="1" ht="51" customHeight="1" x14ac:dyDescent="0.2">
      <c r="C41" s="58"/>
      <c r="E41" s="21"/>
      <c r="F41" s="150"/>
      <c r="G41" s="150"/>
      <c r="H41" s="150"/>
      <c r="I41" s="150"/>
      <c r="J41" s="150"/>
      <c r="L41" s="41"/>
      <c r="S41" s="55"/>
      <c r="T41" s="55"/>
      <c r="U41" s="55"/>
      <c r="V41" s="55"/>
      <c r="W41" s="55"/>
      <c r="X41" s="55"/>
    </row>
    <row r="42" spans="2:28" s="25" customFormat="1" ht="56.25" customHeight="1" x14ac:dyDescent="0.2">
      <c r="O42" s="225" t="s">
        <v>169</v>
      </c>
      <c r="P42" s="225"/>
      <c r="Q42" s="225"/>
      <c r="R42" s="227" t="s">
        <v>170</v>
      </c>
      <c r="S42" s="228"/>
      <c r="T42" s="228"/>
      <c r="U42" s="228"/>
      <c r="V42" s="228"/>
    </row>
    <row r="43" spans="2:28" s="25" customFormat="1" ht="102.75" customHeight="1" x14ac:dyDescent="0.2">
      <c r="C43" s="59" t="s">
        <v>171</v>
      </c>
      <c r="D43" s="213" t="s">
        <v>201</v>
      </c>
      <c r="E43" s="213"/>
      <c r="F43" s="213"/>
      <c r="G43" s="213"/>
      <c r="H43" s="213"/>
      <c r="I43" s="213"/>
      <c r="J43" s="213"/>
      <c r="K43" s="213"/>
      <c r="L43" s="213"/>
      <c r="M43" s="5"/>
      <c r="N43" s="5"/>
      <c r="O43" s="5"/>
      <c r="P43" s="5"/>
      <c r="Q43" s="5"/>
      <c r="R43" s="5"/>
    </row>
    <row r="44" spans="2:28" s="25" customFormat="1" ht="30.75" customHeight="1" x14ac:dyDescent="0.2">
      <c r="B44" s="60"/>
      <c r="D44" s="250" t="s">
        <v>108</v>
      </c>
      <c r="E44" s="250"/>
      <c r="F44" s="250"/>
      <c r="G44" s="250"/>
      <c r="H44" s="250"/>
      <c r="I44" s="250"/>
      <c r="J44" s="250"/>
    </row>
    <row r="45" spans="2:28" s="25" customFormat="1" ht="17.25" customHeight="1" x14ac:dyDescent="0.2">
      <c r="C45" s="58"/>
      <c r="E45" s="21"/>
      <c r="F45" s="150"/>
      <c r="G45" s="150"/>
      <c r="H45" s="150"/>
      <c r="I45" s="150"/>
      <c r="J45" s="150"/>
      <c r="L45" s="41"/>
      <c r="S45" s="55"/>
      <c r="T45" s="55"/>
      <c r="U45" s="55"/>
      <c r="V45" s="55"/>
      <c r="W45" s="55"/>
      <c r="X45" s="55"/>
    </row>
    <row r="46" spans="2:28" s="25" customFormat="1" ht="56.45" customHeight="1" x14ac:dyDescent="0.2">
      <c r="C46" s="40"/>
      <c r="D46" s="216" t="str">
        <f>IF(J10="Yes", "Place a copy of the CoAEMSP Action Plan for Unaticipated Program Interruption for the consortium in the Documentation folder.  "&amp;"This document must be titled with the 'EXACT document name' and must be included as the type of file format listed below (not Word 97-2003 [.doc], Word 2013 [.docx], or Excel [.xlsx]).", IF(OR(J10="No",J10=""), "Place a copy of the CoAEMSP Action Plan for Unaticipated Program Interruption in the Documentation folder.  "&amp;"This document must be titled with the 'EXACT document name' and must be included as the type of file format listed below (not Word 97-2003 [.doc], Word 2013 [.docx], or Excel [.xlsx]).", ""))</f>
        <v>Place a copy of the CoAEMSP Action Plan for Unaticipated Program Interruption in the Documentation folder.  This document must be titled with the 'EXACT document name' and must be included as the type of file format listed below (not Word 97-2003 [.doc], Word 2013 [.docx], or Excel [.xlsx]).</v>
      </c>
      <c r="E46" s="216"/>
      <c r="F46" s="216"/>
      <c r="G46" s="216"/>
      <c r="H46" s="216"/>
      <c r="I46" s="216"/>
      <c r="J46" s="216"/>
      <c r="K46" s="216"/>
      <c r="L46" s="216"/>
      <c r="M46" s="216"/>
      <c r="N46" s="216"/>
      <c r="O46" s="216"/>
      <c r="P46" s="55"/>
      <c r="Q46" s="55"/>
      <c r="R46" s="55"/>
      <c r="S46" s="55"/>
      <c r="T46" s="55"/>
      <c r="U46" s="55"/>
      <c r="V46" s="55"/>
      <c r="W46" s="55"/>
      <c r="X46" s="55"/>
      <c r="Y46" s="55"/>
      <c r="Z46" s="55"/>
      <c r="AA46" s="55"/>
      <c r="AB46" s="55"/>
    </row>
    <row r="47" spans="2:28" s="25" customFormat="1" ht="35.25" customHeight="1" x14ac:dyDescent="0.25">
      <c r="C47" s="40"/>
      <c r="E47" s="251"/>
      <c r="F47" s="251"/>
      <c r="G47" s="251"/>
      <c r="H47" s="217" t="s">
        <v>172</v>
      </c>
      <c r="I47" s="217"/>
      <c r="J47" s="217"/>
      <c r="K47" s="217"/>
      <c r="L47" s="217"/>
      <c r="M47" s="217"/>
      <c r="N47" s="217"/>
      <c r="S47" s="55"/>
      <c r="T47" s="55"/>
      <c r="U47" s="55"/>
      <c r="V47" s="55"/>
      <c r="W47" s="55"/>
      <c r="X47" s="55"/>
    </row>
    <row r="48" spans="2:28" s="25" customFormat="1" ht="24" customHeight="1" x14ac:dyDescent="0.2">
      <c r="C48" s="58"/>
      <c r="E48" s="231"/>
      <c r="F48" s="231"/>
      <c r="G48" s="231"/>
      <c r="H48" s="226" t="s">
        <v>168</v>
      </c>
      <c r="I48" s="226"/>
      <c r="J48" s="226"/>
      <c r="K48" s="226"/>
      <c r="L48" s="226"/>
      <c r="M48" s="226"/>
      <c r="N48" s="226"/>
      <c r="S48" s="55"/>
      <c r="T48" s="55"/>
      <c r="U48" s="55"/>
      <c r="V48" s="55"/>
      <c r="W48" s="55"/>
      <c r="X48" s="55"/>
    </row>
    <row r="49" spans="3:24" s="25" customFormat="1" ht="36" customHeight="1" x14ac:dyDescent="0.2">
      <c r="C49" s="58"/>
      <c r="D49" s="61"/>
      <c r="E49" s="21"/>
      <c r="F49" s="150"/>
      <c r="G49" s="150"/>
      <c r="H49" s="150"/>
      <c r="I49" s="150"/>
      <c r="J49" s="150"/>
      <c r="L49" s="41"/>
      <c r="S49" s="55"/>
      <c r="T49" s="55"/>
      <c r="U49" s="55"/>
      <c r="V49" s="55"/>
      <c r="W49" s="55"/>
      <c r="X49" s="55"/>
    </row>
    <row r="50" spans="3:24" s="25" customFormat="1" ht="39" customHeight="1" x14ac:dyDescent="0.25">
      <c r="C50" s="62" t="s">
        <v>14</v>
      </c>
      <c r="D50" s="246" t="str">
        <f>"Type of award(s) upon " &amp;'Program Info'!B3&amp;" educational program completion 
(select 'Yes' for ALL that apply to the " &amp;'Program Info'!B3&amp;" program ONLY and 'N/A' that do not apply)"</f>
        <v>Type of award(s) upon  educational program completion 
(select 'Yes' for ALL that apply to the  program ONLY and 'N/A' that do not apply)</v>
      </c>
      <c r="E50" s="246"/>
      <c r="F50" s="246"/>
      <c r="G50" s="246"/>
      <c r="H50" s="246"/>
      <c r="I50" s="246"/>
      <c r="J50" s="246"/>
      <c r="K50" s="246"/>
      <c r="L50" s="246"/>
      <c r="S50" s="55"/>
      <c r="T50" s="55"/>
      <c r="U50" s="55"/>
      <c r="V50" s="55"/>
      <c r="W50" s="55"/>
      <c r="X50" s="55"/>
    </row>
    <row r="51" spans="3:24" s="25" customFormat="1" ht="18" customHeight="1" x14ac:dyDescent="0.2">
      <c r="C51" s="63">
        <f>SUM(L34:L52)</f>
        <v>0</v>
      </c>
      <c r="K51" s="41"/>
      <c r="L51" s="41"/>
      <c r="S51" s="55"/>
      <c r="T51" s="55"/>
      <c r="U51" s="55"/>
      <c r="V51" s="55"/>
      <c r="W51" s="55"/>
      <c r="X51" s="55"/>
    </row>
    <row r="52" spans="3:24" s="25" customFormat="1" ht="18" customHeight="1" x14ac:dyDescent="0.2">
      <c r="C52" s="40"/>
      <c r="D52" s="44" t="s">
        <v>59</v>
      </c>
      <c r="E52" s="25" t="s">
        <v>44</v>
      </c>
      <c r="G52" s="44" t="s">
        <v>59</v>
      </c>
      <c r="H52" s="25" t="s">
        <v>46</v>
      </c>
      <c r="J52" s="61"/>
      <c r="K52" s="41"/>
      <c r="L52" s="41"/>
      <c r="S52" s="55"/>
      <c r="T52" s="55"/>
      <c r="U52" s="55"/>
      <c r="V52" s="55"/>
      <c r="W52" s="55"/>
      <c r="X52" s="55"/>
    </row>
    <row r="53" spans="3:24" s="25" customFormat="1" ht="19.5" customHeight="1" x14ac:dyDescent="0.2">
      <c r="C53" s="40"/>
      <c r="D53" s="44" t="s">
        <v>59</v>
      </c>
      <c r="E53" s="64" t="s">
        <v>45</v>
      </c>
      <c r="G53" s="44" t="s">
        <v>59</v>
      </c>
      <c r="H53" s="26" t="s">
        <v>47</v>
      </c>
      <c r="J53" s="61"/>
      <c r="K53" s="65"/>
      <c r="L53" s="65"/>
      <c r="S53" s="55"/>
      <c r="T53" s="55"/>
      <c r="U53" s="55"/>
      <c r="V53" s="55"/>
      <c r="W53" s="55"/>
      <c r="X53" s="55"/>
    </row>
    <row r="54" spans="3:24" s="25" customFormat="1" ht="14.25" x14ac:dyDescent="0.2">
      <c r="C54" s="40"/>
      <c r="E54" s="21"/>
      <c r="F54" s="150"/>
      <c r="G54" s="150"/>
      <c r="H54" s="150"/>
      <c r="I54" s="150"/>
      <c r="J54" s="150"/>
      <c r="K54" s="150"/>
      <c r="L54" s="41"/>
      <c r="S54" s="55"/>
      <c r="T54" s="55"/>
      <c r="U54" s="55"/>
      <c r="V54" s="55"/>
      <c r="W54" s="55"/>
      <c r="X54" s="55"/>
    </row>
    <row r="55" spans="3:24" s="25" customFormat="1" ht="12" customHeight="1" x14ac:dyDescent="0.2">
      <c r="C55" s="40"/>
      <c r="E55" s="21"/>
      <c r="F55" s="150"/>
      <c r="G55" s="150"/>
      <c r="H55" s="150"/>
      <c r="I55" s="150"/>
      <c r="J55" s="150"/>
      <c r="K55" s="150"/>
      <c r="L55" s="41"/>
      <c r="S55" s="55"/>
      <c r="T55" s="55"/>
      <c r="U55" s="55"/>
      <c r="V55" s="55"/>
      <c r="W55" s="55"/>
      <c r="X55" s="55"/>
    </row>
    <row r="56" spans="3:24" s="25" customFormat="1" ht="14.25" x14ac:dyDescent="0.2">
      <c r="C56" s="40"/>
      <c r="D56" s="247"/>
      <c r="E56" s="247"/>
      <c r="F56" s="247"/>
      <c r="G56" s="247"/>
      <c r="H56" s="247"/>
      <c r="I56" s="247"/>
      <c r="J56" s="247"/>
      <c r="K56" s="247"/>
      <c r="L56" s="247"/>
      <c r="M56" s="247"/>
      <c r="N56" s="247"/>
      <c r="O56" s="247"/>
      <c r="S56" s="55"/>
      <c r="T56" s="55"/>
      <c r="U56" s="55"/>
      <c r="V56" s="55"/>
      <c r="W56" s="55"/>
      <c r="X56" s="55"/>
    </row>
    <row r="57" spans="3:24" s="25" customFormat="1" ht="9" customHeight="1" x14ac:dyDescent="0.2">
      <c r="C57" s="40"/>
      <c r="D57" s="248"/>
      <c r="E57" s="248"/>
      <c r="F57" s="248"/>
      <c r="G57" s="248"/>
      <c r="H57" s="248"/>
      <c r="J57" s="150"/>
      <c r="K57" s="61"/>
      <c r="L57" s="41"/>
      <c r="S57" s="55"/>
      <c r="T57" s="55"/>
      <c r="U57" s="55"/>
      <c r="V57" s="55"/>
      <c r="W57" s="55"/>
      <c r="X57" s="55"/>
    </row>
    <row r="58" spans="3:24" s="25" customFormat="1" ht="73.5" customHeight="1" x14ac:dyDescent="0.2">
      <c r="C58" s="40"/>
      <c r="D58" s="249" t="str">
        <f>IF(AND(D52="Yes",D53&lt;&gt;"Yes",G52&lt;&gt;"Yes",G53&lt;&gt;"Yes"),"Place a copy of the program's actual Certificate/Diploma in the Documentation folder.  "&amp;"This document must be titled with the 'EXACT document name' and must be included as the type of file format listed below (not Word, 97-2003 [.doc], Word 2013 [.docx], or Excel [.xlsx]).", IF(AND(D52="Yes",D53="Yes",G52&lt;&gt;"Yes",G53&lt;&gt;"Yes"),"Place a copy of the program's actual Certificate/Diploma and Associate Degree (one of each) in the Documentation folder.  "&amp;"Each document must be titled with the 'EXACT document name' and must be included as the type of file format listed below (not Word, 97-2003 [.doc], Word 2013 [.docx], or Excel [.xlsx]).", IF(AND(D52="Yes",D53="Yes",G52="Yes",G53&lt;&gt;"Yes"),"Place a copy of the program's actual Certificate/Diploma, Associate Degree, and Baccalaurete Degree (one of each) in the Documentation folder.  "&amp;"Each document must be titled with the 'EXACT document name' and must be included as the type of file format listed below (not Word, 97-2003 [.doc], Word 2013 [.docx], or Excel [.xlsx]).",IF(AND(D52="Yes",D53="Yes",G52="Yes",G53="Yes"),"Place a copy of the program's actual Certificate/Diploma,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IF(AND(D52&lt;&gt;"Yes",D53="Yes",G52="Yes",G53="Yes"),"Place a copy of the program's actual Associate Degree, Baccalaurete Degree, and Master's Degree (one of each) in the Documentation folder.  "&amp;"Each document must be titled with the 'EXACT document name' and must be included as the type of file format listed below (not Word, 97-2003 [.doc], Word 2013 [.docx], or Excel [.xlsx]).", IF(AND(D52&lt;&gt;"Yes",D53&lt;&gt;"Yes",G52="Yes",G53="Yes"),"Place a copy of the program's actual Baccalaurete Degree and Master's Degree (one of each) in the Documentation folder.  "&amp;"Each document must be titled with the 'EXACT document name' and must be included as the type of file format listed below (not Word, 97-2003 [.doc], Word 2013 [.docx], or Excel [.xlsx]).", IF(AND(D52&lt;&gt;"Yes",D53&lt;&gt;"Yes",G52&lt;&gt;"Yes",G53="Yes"),"Place a copy of the program's actual Master's Degree in the Documentation folder.  "&amp;"This document must be titled with the 'EXACT document name' and must be included as the type of file format listed below (not Word, 97-2003 [.doc], Word 2013 [.docx], or Excel [.xlsx]).", IF(AND(D52&lt;&gt;"Yes",D53="Yes",G52&lt;&gt;"Yes",G53&lt;&gt;"Yes"),"Place a copy of the program's actual Associate Degree in the Documentation folder.  "&amp;"This document must be titled with the 'EXACT document name' and must be included as the type of file format listed below (not Word, 97-2003 [.doc], Word 2013 [.docx], or Excel [.xlsx]).", IF(AND(D52&lt;&gt;"Yes",D53="Yes",G52="Yes",G53&lt;&gt;"Yes"),"Place a copy of the program's actual Associate Degree and Baccalaureate Degree (one of each) in the Documenation folder.  "&amp;"Each document must be titled with the 'EXACT document name' and must be included as the type of file format listed below (not Word, 97-2003 [.doc], Word 2013 [.docx], or Excel [.xlsx]).", IF(AND(D52&lt;&gt;"Yes",D53&lt;&gt;"Yes",G52="Yes",G53&lt;&gt;"Yes"),"Place a copy of the program's actual Baccalaureate Degree in the Documentation folder.  "&amp;"This document must be titled with the 'EXACT document name' and must be included as the type of file format listed below (not Word, 97-2003 [.doc], Word 2013 [.docx], or Excel [.xlsx]).", IF(AND(D52&lt;&gt;"Yes",D53="Yes",G52&lt;&gt;"Yes",G53="Yes"),"Place a copy of the program's actual Associate Degree and Master's Degree (one of each) in the Documentation folder.  "&amp;"Each document must be titled with the 'EXACT document name' and must be included as the type of file format listed below (not Word, 97-2003 [.doc], Word 2013 [.docx], or Excel [.xlsx]).", IF(AND(D52="Yes",D53="Yes",G52&lt;&gt;"Yes",G53="Yes"),"Place a copy of the program's actual Certificate/Diploma, Associate Degree, and Master's Degree (one of each) in the Documentation folder.  "&amp;"Each document must be titled with the 'EXACT document name' and must be included as the type of file format listed below (not Word, 97-2003 [.doc], Word 2013 [.docx], or Excel [.xlsx]).", IF(AND(D52="Yes",D53&lt;&gt;"Yes",G52="Yes",G53&lt;&gt;"Yes"),"Place a copy of the program's actual Certificate/Diploma and Baccalaureate Degree (one of each) in the Documentation folder.  "&amp;"Each document must be titled with the 'EXACT document name' and must be included as the type of file format listed below (not Word, 97-2003 [.doc], Word 2013 [.docx], or Excel [.xlsx]).",IF(AND(D52="Yes",D53&lt;&gt;"Yes",G52&lt;&gt;"Yes",G53="Yes"),"Place a copy of the program's actual Certificate/Diploma and Master's Degree (one of each) in the Documentation folder.  "&amp;"Each document must be titled with the 'EXACT document name' and must be included as the type of file format listed below (not Word, 97-2003 [.doc], Word 2013 [.docx], or Excel [.xlsx]).", IF(AND(D52="Yes",D53&lt;&gt;"Yes",G52="Yes",G53="Yes"),"Place a copy of the program's actual Certificate/Diploma, Baccalaureate Degree, and Master's Degree (one of each) in the Documentation folder.  "&amp;"Each document must be titled with the 'EXACT document name' and must be included as the type of file format listed below (not Word, 97-2003 [.doc], Word 2013 [.docx], or Excel [.xlsx]).","")))))))))))))))</f>
        <v/>
      </c>
      <c r="E58" s="249"/>
      <c r="F58" s="249"/>
      <c r="G58" s="249"/>
      <c r="H58" s="249"/>
      <c r="I58" s="249"/>
      <c r="J58" s="249"/>
      <c r="K58" s="249"/>
      <c r="L58" s="249"/>
      <c r="M58" s="249"/>
      <c r="N58" s="249"/>
      <c r="O58" s="249"/>
      <c r="S58" s="55"/>
      <c r="T58" s="55"/>
      <c r="U58" s="55"/>
      <c r="V58" s="55"/>
      <c r="W58" s="55"/>
      <c r="X58" s="55"/>
    </row>
    <row r="59" spans="3:24" s="25" customFormat="1" ht="27" customHeight="1" x14ac:dyDescent="0.2">
      <c r="C59" s="40"/>
      <c r="H59" s="223" t="str">
        <f>IF(AND(D52="Yes",D53="N/A",G52="N/A",G53="N/A"),"        Exact Document Name:", IF(OR(D52="Yes",D53="Yes",G52="Yes",G53="Yes"),"            Exact Document Name (one of each):", ""))</f>
        <v/>
      </c>
      <c r="I59" s="223"/>
      <c r="J59" s="223"/>
      <c r="K59" s="223"/>
      <c r="L59" s="223"/>
      <c r="M59" s="223"/>
      <c r="N59" s="223"/>
      <c r="S59" s="55"/>
      <c r="T59" s="55"/>
      <c r="U59" s="55"/>
      <c r="V59" s="55"/>
      <c r="W59" s="55"/>
      <c r="X59" s="55"/>
    </row>
    <row r="60" spans="3:24" s="25" customFormat="1" ht="30.75" customHeight="1" x14ac:dyDescent="0.2">
      <c r="C60" s="40"/>
      <c r="H60" s="223" t="str">
        <f>IF(D52="Yes", "                                               04a Certificate-Diploma", "")</f>
        <v/>
      </c>
      <c r="I60" s="223"/>
      <c r="J60" s="223"/>
      <c r="K60" s="223"/>
      <c r="L60" s="223"/>
      <c r="M60" s="223"/>
      <c r="N60" s="223"/>
      <c r="S60" s="55"/>
      <c r="T60" s="55"/>
      <c r="U60" s="55"/>
      <c r="V60" s="55"/>
      <c r="W60" s="55"/>
      <c r="X60" s="55"/>
    </row>
    <row r="61" spans="3:24" s="25" customFormat="1" ht="29.25" customHeight="1" x14ac:dyDescent="0.2">
      <c r="C61" s="40"/>
      <c r="E61" s="66"/>
      <c r="F61" s="66"/>
      <c r="G61" s="66"/>
      <c r="H61" s="223" t="str">
        <f>IF(D53="Yes", "                                               04b AS Degree", "")</f>
        <v/>
      </c>
      <c r="I61" s="223"/>
      <c r="J61" s="223"/>
      <c r="K61" s="223"/>
      <c r="L61" s="223"/>
      <c r="M61" s="223"/>
      <c r="N61" s="223"/>
      <c r="S61" s="55"/>
      <c r="T61" s="55"/>
      <c r="U61" s="55"/>
      <c r="V61" s="55"/>
      <c r="W61" s="55"/>
      <c r="X61" s="55"/>
    </row>
    <row r="62" spans="3:24" s="25" customFormat="1" ht="27" customHeight="1" x14ac:dyDescent="0.2">
      <c r="C62" s="40"/>
      <c r="H62" s="223" t="str">
        <f>IF(G52="Yes", "                                               04c BS Degree", "")</f>
        <v/>
      </c>
      <c r="I62" s="223"/>
      <c r="J62" s="223"/>
      <c r="K62" s="223"/>
      <c r="L62" s="223"/>
      <c r="M62" s="223"/>
      <c r="N62" s="223"/>
      <c r="S62" s="55"/>
      <c r="T62" s="55"/>
      <c r="U62" s="55"/>
      <c r="V62" s="55"/>
      <c r="W62" s="55"/>
      <c r="X62" s="55"/>
    </row>
    <row r="63" spans="3:24" s="25" customFormat="1" ht="28.5" customHeight="1" x14ac:dyDescent="0.2">
      <c r="C63" s="40"/>
      <c r="H63" s="223" t="str">
        <f>IF(G53="Yes", "                                               04d MS Degree", "")</f>
        <v/>
      </c>
      <c r="I63" s="223"/>
      <c r="J63" s="223"/>
      <c r="K63" s="223"/>
      <c r="L63" s="223"/>
      <c r="M63" s="223"/>
      <c r="N63" s="223"/>
      <c r="S63" s="55"/>
      <c r="T63" s="55"/>
      <c r="U63" s="55"/>
      <c r="V63" s="55"/>
      <c r="W63" s="55"/>
      <c r="X63" s="55"/>
    </row>
    <row r="64" spans="3:24" s="25" customFormat="1" ht="27.75" customHeight="1" x14ac:dyDescent="0.2">
      <c r="C64" s="40"/>
      <c r="H64" s="245" t="str">
        <f>IF(H59&lt;&gt;"", "                   Type of File(s):    Adobe Portable Document (.pdf)", "")</f>
        <v/>
      </c>
      <c r="I64" s="245"/>
      <c r="J64" s="245"/>
      <c r="K64" s="245"/>
      <c r="L64" s="245"/>
      <c r="M64" s="245"/>
      <c r="N64" s="245"/>
      <c r="S64" s="55"/>
      <c r="T64" s="55"/>
      <c r="U64" s="55"/>
      <c r="V64" s="55"/>
      <c r="W64" s="55"/>
      <c r="X64" s="55"/>
    </row>
    <row r="65" spans="2:24" s="25" customFormat="1" ht="17.25" customHeight="1" x14ac:dyDescent="0.2">
      <c r="C65" s="58"/>
      <c r="E65" s="21"/>
      <c r="F65" s="150"/>
      <c r="G65" s="150"/>
      <c r="H65" s="150"/>
      <c r="I65" s="150"/>
      <c r="J65" s="150"/>
      <c r="L65" s="41"/>
      <c r="S65" s="55"/>
      <c r="T65" s="55"/>
      <c r="U65" s="55"/>
      <c r="V65" s="55"/>
      <c r="W65" s="55"/>
      <c r="X65" s="55"/>
    </row>
    <row r="66" spans="2:24" s="25" customFormat="1" ht="14.25" x14ac:dyDescent="0.2">
      <c r="C66" s="40"/>
      <c r="S66" s="55"/>
      <c r="T66" s="55"/>
      <c r="U66" s="55"/>
      <c r="V66" s="55"/>
      <c r="W66" s="55"/>
      <c r="X66" s="55"/>
    </row>
    <row r="67" spans="2:24" s="25" customFormat="1" ht="18" x14ac:dyDescent="0.25">
      <c r="B67" s="20" t="str">
        <f>IF(OR(J6="No", J68="Yes", J10="Yes"), "Articulation Agreement(s)", "")</f>
        <v/>
      </c>
      <c r="C67" s="38"/>
      <c r="E67" s="43" t="str">
        <f>IF(B67&lt;&gt;"", "&lt;=== Hover cursor here to see definition", "")</f>
        <v/>
      </c>
      <c r="I67" s="5"/>
      <c r="J67" s="5"/>
      <c r="K67" s="5"/>
      <c r="L67" s="5"/>
      <c r="M67" s="5"/>
      <c r="N67" s="5"/>
      <c r="O67" s="5"/>
      <c r="P67" s="5"/>
      <c r="Q67" s="5"/>
      <c r="R67" s="5"/>
      <c r="S67" s="55"/>
      <c r="T67" s="55"/>
      <c r="U67" s="55"/>
      <c r="V67" s="55"/>
      <c r="W67" s="55"/>
      <c r="X67" s="55"/>
    </row>
    <row r="68" spans="2:24" s="25" customFormat="1" ht="45.75" customHeight="1" x14ac:dyDescent="0.2">
      <c r="B68" s="67"/>
      <c r="C68" s="24"/>
      <c r="D68" s="240" t="str">
        <f>'Program Info'!C6</f>
        <v>Does the program sponsor have an articulation agreement(s)?</v>
      </c>
      <c r="E68" s="240"/>
      <c r="F68" s="240"/>
      <c r="G68" s="240"/>
      <c r="H68" s="240"/>
      <c r="I68" s="240"/>
      <c r="J68" s="241">
        <f>'Program Info'!D6</f>
        <v>0</v>
      </c>
      <c r="K68" s="243" t="s">
        <v>209</v>
      </c>
      <c r="L68" s="244"/>
      <c r="M68" s="244"/>
      <c r="N68" s="244"/>
      <c r="O68" s="244"/>
    </row>
    <row r="69" spans="2:24" s="25" customFormat="1" ht="14.25" x14ac:dyDescent="0.2">
      <c r="D69" s="240"/>
      <c r="E69" s="240"/>
      <c r="F69" s="240"/>
      <c r="G69" s="240"/>
      <c r="H69" s="240"/>
      <c r="I69" s="240"/>
      <c r="J69" s="242"/>
      <c r="K69" s="243"/>
      <c r="L69" s="244"/>
      <c r="M69" s="244"/>
      <c r="N69" s="244"/>
      <c r="O69" s="244"/>
      <c r="P69" s="5"/>
      <c r="Q69" s="5"/>
      <c r="R69" s="5"/>
      <c r="S69" s="55"/>
      <c r="T69" s="55"/>
      <c r="U69" s="55"/>
      <c r="V69" s="55"/>
      <c r="W69" s="55"/>
      <c r="X69" s="55"/>
    </row>
    <row r="70" spans="2:24" s="25" customFormat="1" ht="34.5" customHeight="1" x14ac:dyDescent="0.2">
      <c r="C70" s="54" t="str">
        <f>IF(AND(B67&lt;&gt;"",J68&lt;&gt;"No"),"8.", "")</f>
        <v/>
      </c>
      <c r="D70" s="235" t="str">
        <f>IF(AND(B67&lt;&gt;"",J68&lt;&gt;"No"),"Number of articulation agreements:", "")</f>
        <v/>
      </c>
      <c r="E70" s="235"/>
      <c r="F70" s="235"/>
      <c r="G70" s="235"/>
      <c r="H70" s="235"/>
      <c r="I70" s="235"/>
      <c r="J70" s="53"/>
      <c r="K70" s="5"/>
      <c r="L70" s="5"/>
      <c r="M70" s="5"/>
      <c r="N70" s="5"/>
      <c r="O70" s="5"/>
      <c r="P70" s="5"/>
      <c r="Q70" s="5"/>
      <c r="R70" s="5"/>
      <c r="S70" s="55"/>
      <c r="T70" s="55"/>
      <c r="U70" s="55"/>
      <c r="V70" s="55"/>
      <c r="W70" s="55"/>
      <c r="X70" s="55"/>
    </row>
    <row r="71" spans="2:24" s="25" customFormat="1" ht="14.25" x14ac:dyDescent="0.2">
      <c r="I71" s="5"/>
      <c r="J71" s="5"/>
      <c r="K71" s="5"/>
      <c r="L71" s="5"/>
      <c r="M71" s="5"/>
      <c r="N71" s="5"/>
      <c r="O71" s="5"/>
      <c r="P71" s="5"/>
      <c r="Q71" s="5"/>
      <c r="R71" s="5"/>
      <c r="S71" s="55"/>
      <c r="T71" s="55"/>
      <c r="U71" s="55"/>
      <c r="V71" s="55"/>
      <c r="W71" s="55"/>
      <c r="X71" s="55"/>
    </row>
    <row r="72" spans="2:24" s="25" customFormat="1" ht="51" customHeight="1" x14ac:dyDescent="0.2">
      <c r="B72" s="67"/>
      <c r="C72" s="62" t="str">
        <f>IF(J70&lt;&gt;"", "9.","")</f>
        <v/>
      </c>
      <c r="D72" s="235" t="str">
        <f>IF(J70&lt;&gt;"", "Name of educational institution (college) and number of credits granted in the articulation agreement if graduates enroll at the educational institution:","")</f>
        <v/>
      </c>
      <c r="E72" s="235"/>
      <c r="F72" s="235"/>
      <c r="G72" s="235"/>
      <c r="H72" s="235"/>
      <c r="I72" s="235"/>
      <c r="J72" s="235"/>
      <c r="K72" s="235"/>
      <c r="L72" s="5"/>
      <c r="M72" s="5"/>
      <c r="N72" s="5"/>
      <c r="O72" s="5"/>
      <c r="P72" s="5"/>
      <c r="Q72" s="5"/>
      <c r="R72" s="5"/>
      <c r="S72" s="55"/>
      <c r="T72" s="55"/>
      <c r="U72" s="55"/>
      <c r="V72" s="55"/>
      <c r="W72" s="55"/>
      <c r="X72" s="55"/>
    </row>
    <row r="73" spans="2:24" s="25" customFormat="1" ht="18.75" customHeight="1" x14ac:dyDescent="0.2">
      <c r="C73" s="65"/>
      <c r="D73" s="52" t="str">
        <f>IF(J70&gt;=1, "First:     ", "")</f>
        <v/>
      </c>
      <c r="E73" s="230"/>
      <c r="F73" s="230"/>
      <c r="G73" s="230"/>
      <c r="H73" s="230"/>
      <c r="J73" s="68"/>
      <c r="K73" s="5"/>
      <c r="L73" s="5"/>
      <c r="M73" s="5"/>
      <c r="N73" s="5"/>
      <c r="O73" s="5"/>
      <c r="P73" s="5"/>
      <c r="Q73" s="5"/>
      <c r="R73" s="5"/>
      <c r="S73" s="55"/>
      <c r="T73" s="55"/>
      <c r="U73" s="55"/>
      <c r="V73" s="55"/>
      <c r="W73" s="55"/>
      <c r="X73" s="55"/>
    </row>
    <row r="74" spans="2:24" s="25" customFormat="1" ht="18.75" customHeight="1" x14ac:dyDescent="0.2">
      <c r="C74" s="65"/>
      <c r="D74" s="52" t="str">
        <f>IF(J70&gt;=2, "Second:     ", "")</f>
        <v/>
      </c>
      <c r="E74" s="230"/>
      <c r="F74" s="230"/>
      <c r="G74" s="230"/>
      <c r="H74" s="230"/>
      <c r="J74" s="68"/>
      <c r="K74" s="5"/>
      <c r="L74" s="5"/>
      <c r="M74" s="5"/>
      <c r="N74" s="5"/>
      <c r="O74" s="5"/>
      <c r="P74" s="5"/>
      <c r="Q74" s="5"/>
      <c r="R74" s="5"/>
      <c r="S74" s="55"/>
      <c r="T74" s="55"/>
      <c r="U74" s="55"/>
      <c r="V74" s="55"/>
      <c r="W74" s="55"/>
      <c r="X74" s="55"/>
    </row>
    <row r="75" spans="2:24" s="25" customFormat="1" ht="18.75" customHeight="1" x14ac:dyDescent="0.2">
      <c r="C75" s="65"/>
      <c r="D75" s="52" t="str">
        <f>IF(J70&gt;=3, "Third:     ", "")</f>
        <v/>
      </c>
      <c r="E75" s="230"/>
      <c r="F75" s="230"/>
      <c r="G75" s="230"/>
      <c r="H75" s="230"/>
      <c r="J75" s="68"/>
      <c r="K75" s="5"/>
      <c r="L75" s="5"/>
      <c r="M75" s="5"/>
      <c r="N75" s="5"/>
      <c r="O75" s="5"/>
      <c r="P75" s="5"/>
      <c r="Q75" s="5"/>
      <c r="R75" s="5"/>
      <c r="S75" s="55"/>
      <c r="T75" s="55"/>
      <c r="U75" s="55"/>
      <c r="V75" s="55"/>
      <c r="W75" s="55"/>
      <c r="X75" s="55"/>
    </row>
    <row r="76" spans="2:24" s="25" customFormat="1" ht="18.75" customHeight="1" x14ac:dyDescent="0.2">
      <c r="C76" s="65"/>
      <c r="D76" s="52" t="str">
        <f>IF(J70&gt;=4, "Fourth:     ", "")</f>
        <v/>
      </c>
      <c r="E76" s="230"/>
      <c r="F76" s="230"/>
      <c r="G76" s="230"/>
      <c r="H76" s="230"/>
      <c r="J76" s="68"/>
      <c r="K76" s="5"/>
      <c r="L76" s="5"/>
      <c r="M76" s="5"/>
      <c r="N76" s="5"/>
      <c r="O76" s="5"/>
      <c r="P76" s="5"/>
      <c r="Q76" s="5"/>
      <c r="R76" s="5"/>
      <c r="S76" s="55"/>
      <c r="T76" s="55"/>
      <c r="U76" s="55"/>
      <c r="V76" s="55"/>
      <c r="W76" s="55"/>
      <c r="X76" s="55"/>
    </row>
    <row r="77" spans="2:24" s="25" customFormat="1" ht="14.25" x14ac:dyDescent="0.2">
      <c r="I77" s="5"/>
      <c r="J77" s="5"/>
      <c r="K77" s="5"/>
      <c r="L77" s="5"/>
      <c r="M77" s="5"/>
      <c r="N77" s="5"/>
      <c r="O77" s="5"/>
      <c r="P77" s="5"/>
      <c r="Q77" s="5"/>
      <c r="R77" s="5"/>
      <c r="S77" s="55"/>
      <c r="T77" s="55"/>
      <c r="U77" s="55"/>
      <c r="V77" s="55"/>
      <c r="W77" s="55"/>
      <c r="X77" s="55"/>
    </row>
    <row r="78" spans="2:24" s="25" customFormat="1" ht="14.25" x14ac:dyDescent="0.2">
      <c r="C78" s="40"/>
      <c r="S78" s="55"/>
      <c r="T78" s="55"/>
      <c r="U78" s="55"/>
      <c r="V78" s="55"/>
      <c r="W78" s="55"/>
      <c r="X78" s="55"/>
    </row>
    <row r="79" spans="2:24" s="25" customFormat="1" ht="63.75" customHeight="1" x14ac:dyDescent="0.2">
      <c r="C79" s="40"/>
      <c r="D79" s="221" t="str">
        <f>IF(AND(B67&lt;&gt;"",J70=1),"Place a copy of the fully executed articulation agreement in the Documentation folder. "&amp;"This document must be titled with the 'EXACT document name' and must be included as the type of file format listed below (not Word, 97-2003 [.doc], Word 2013 [.docx], or Excel [.xlsx]).", IF(AND(B67&lt;&gt;"",J70&gt;=2),"Place a copy of the fully executed articulation agreements in the Documentation folder.  "&amp;"Each document must be titled with the 'EXACT document name' and must be included as the type of file format listed below (not Word, 97-2003 [.doc], Word 2013 [.docx], or Excel [.xlsx]).",""))</f>
        <v/>
      </c>
      <c r="E79" s="221"/>
      <c r="F79" s="221"/>
      <c r="G79" s="221"/>
      <c r="H79" s="221"/>
      <c r="I79" s="221"/>
      <c r="J79" s="221"/>
      <c r="K79" s="221"/>
      <c r="L79" s="221"/>
      <c r="M79" s="221"/>
      <c r="N79" s="221"/>
      <c r="O79" s="221"/>
      <c r="S79" s="55"/>
      <c r="T79" s="55"/>
      <c r="U79" s="55"/>
      <c r="V79" s="55"/>
      <c r="W79" s="55"/>
      <c r="X79" s="55"/>
    </row>
    <row r="80" spans="2:24" s="25" customFormat="1" ht="27" customHeight="1" x14ac:dyDescent="0.2">
      <c r="C80" s="40"/>
      <c r="H80" s="222" t="str">
        <f>IF(AND(B67&lt;&gt;"",J70=1),"        Exact Document Name:", IF(AND(B67&lt;&gt;"",J70&gt;=2), "            Exact Document Name (for each):", ""))</f>
        <v/>
      </c>
      <c r="I80" s="222"/>
      <c r="J80" s="222"/>
      <c r="K80" s="222"/>
      <c r="L80" s="222"/>
      <c r="M80" s="222"/>
      <c r="N80" s="222"/>
      <c r="S80" s="55"/>
      <c r="T80" s="55"/>
      <c r="U80" s="55"/>
      <c r="V80" s="55"/>
      <c r="W80" s="55"/>
      <c r="X80" s="55"/>
    </row>
    <row r="81" spans="2:27" s="25" customFormat="1" ht="30.75" customHeight="1" x14ac:dyDescent="0.2">
      <c r="C81" s="40"/>
      <c r="H81" s="223" t="str">
        <f>IF(J70&gt;=1, "                                               05 Articulation 01", "")</f>
        <v/>
      </c>
      <c r="I81" s="223"/>
      <c r="J81" s="223"/>
      <c r="K81" s="223"/>
      <c r="L81" s="223"/>
      <c r="M81" s="223"/>
      <c r="N81" s="223"/>
      <c r="S81" s="55"/>
      <c r="T81" s="55"/>
      <c r="U81" s="55"/>
      <c r="V81" s="55"/>
      <c r="W81" s="55"/>
      <c r="X81" s="55"/>
    </row>
    <row r="82" spans="2:27" s="25" customFormat="1" ht="29.25" customHeight="1" x14ac:dyDescent="0.2">
      <c r="C82" s="40"/>
      <c r="E82" s="66"/>
      <c r="F82" s="66"/>
      <c r="G82" s="66"/>
      <c r="H82" s="223" t="str">
        <f>IF(J70&gt;=2, "                                               05 Articulation 02", "")</f>
        <v/>
      </c>
      <c r="I82" s="223"/>
      <c r="J82" s="223"/>
      <c r="K82" s="223"/>
      <c r="L82" s="223"/>
      <c r="M82" s="223"/>
      <c r="N82" s="223"/>
      <c r="S82" s="55"/>
      <c r="T82" s="55"/>
      <c r="U82" s="55"/>
      <c r="V82" s="55"/>
      <c r="W82" s="55"/>
      <c r="X82" s="55"/>
    </row>
    <row r="83" spans="2:27" s="25" customFormat="1" ht="27" customHeight="1" x14ac:dyDescent="0.2">
      <c r="C83" s="40"/>
      <c r="H83" s="223" t="str">
        <f>IF(J70&gt;=3, "                                               05 Articulation 03", "")</f>
        <v/>
      </c>
      <c r="I83" s="223"/>
      <c r="J83" s="223"/>
      <c r="K83" s="223"/>
      <c r="L83" s="223"/>
      <c r="M83" s="223"/>
      <c r="N83" s="223"/>
      <c r="S83" s="55"/>
      <c r="T83" s="55"/>
      <c r="U83" s="55"/>
      <c r="V83" s="55"/>
      <c r="W83" s="55"/>
      <c r="X83" s="55"/>
    </row>
    <row r="84" spans="2:27" s="25" customFormat="1" ht="27" customHeight="1" x14ac:dyDescent="0.2">
      <c r="C84" s="40"/>
      <c r="H84" s="223" t="str">
        <f>IF(J70=4, "                                               05 Articulation 04", "")</f>
        <v/>
      </c>
      <c r="I84" s="223"/>
      <c r="J84" s="223"/>
      <c r="K84" s="223"/>
      <c r="L84" s="223"/>
      <c r="M84" s="223"/>
      <c r="N84" s="223"/>
      <c r="S84" s="55"/>
      <c r="T84" s="55"/>
      <c r="U84" s="55"/>
      <c r="V84" s="55"/>
      <c r="W84" s="55"/>
      <c r="X84" s="55"/>
    </row>
    <row r="85" spans="2:27" s="25" customFormat="1" ht="27.75" customHeight="1" x14ac:dyDescent="0.2">
      <c r="C85" s="40"/>
      <c r="H85" s="224" t="str">
        <f>IF(B67&lt;&gt;"", "                   Type of File(s):    Adobe Portable Document (.pdf)", "")</f>
        <v/>
      </c>
      <c r="I85" s="224"/>
      <c r="J85" s="224"/>
      <c r="K85" s="224"/>
      <c r="L85" s="224"/>
      <c r="M85" s="224"/>
      <c r="N85" s="224"/>
      <c r="S85" s="55"/>
      <c r="T85" s="55"/>
      <c r="U85" s="55"/>
      <c r="V85" s="55"/>
      <c r="W85" s="55"/>
      <c r="X85" s="55"/>
    </row>
    <row r="86" spans="2:27" s="25" customFormat="1" ht="21" customHeight="1" x14ac:dyDescent="0.2">
      <c r="C86" s="40"/>
      <c r="S86" s="55"/>
      <c r="T86" s="55"/>
      <c r="U86" s="55"/>
      <c r="V86" s="55"/>
      <c r="W86" s="55"/>
      <c r="X86" s="55"/>
    </row>
    <row r="87" spans="2:27" s="25" customFormat="1" ht="21" customHeight="1" x14ac:dyDescent="0.2">
      <c r="C87" s="40"/>
      <c r="D87" s="56"/>
      <c r="E87" s="237"/>
      <c r="F87" s="238"/>
      <c r="G87" s="238"/>
      <c r="H87" s="238"/>
      <c r="I87" s="238"/>
      <c r="J87" s="238"/>
      <c r="K87" s="150"/>
      <c r="L87" s="41"/>
      <c r="S87" s="55"/>
      <c r="T87" s="55"/>
      <c r="U87" s="55"/>
      <c r="V87" s="55"/>
      <c r="W87" s="55"/>
      <c r="X87" s="55"/>
    </row>
    <row r="88" spans="2:27" s="25" customFormat="1" ht="30" customHeight="1" x14ac:dyDescent="0.25">
      <c r="B88" s="23" t="str">
        <f>IF(J10="Yes", "Consortium Agreement","")</f>
        <v/>
      </c>
      <c r="C88" s="38"/>
      <c r="E88" s="43" t="str">
        <f>IF(B88&lt;&gt;"", "&lt;=== Hover cursor here to see definition", "")</f>
        <v/>
      </c>
      <c r="I88" s="5"/>
      <c r="J88" s="5"/>
      <c r="K88" s="5"/>
      <c r="L88" s="5"/>
      <c r="M88" s="5"/>
      <c r="N88" s="5"/>
      <c r="O88" s="239" t="str">
        <f>IF(B88&lt;&gt;"", "Link to Available Form      (optional) ===&gt;", "")</f>
        <v/>
      </c>
      <c r="P88" s="239"/>
      <c r="Q88" s="239"/>
      <c r="R88" s="233" t="str">
        <f>IF(B88&lt;&gt;"", "Consortium Sponsorship Agreement - Sample", "")</f>
        <v/>
      </c>
      <c r="S88" s="233"/>
      <c r="T88" s="233"/>
      <c r="U88" s="233"/>
      <c r="V88" s="233"/>
      <c r="W88" s="234"/>
      <c r="X88" s="234"/>
      <c r="Y88" s="234"/>
      <c r="Z88" s="234"/>
      <c r="AA88" s="234"/>
    </row>
    <row r="89" spans="2:27" s="25" customFormat="1" ht="22.5" customHeight="1" x14ac:dyDescent="0.2">
      <c r="B89" s="60"/>
      <c r="D89" s="214" t="str">
        <f>IF($B$88&lt;&gt;"", "CoAEMSP provides a form.  See available link to the right ====&gt;", "")</f>
        <v/>
      </c>
      <c r="E89" s="214"/>
      <c r="F89" s="214"/>
      <c r="G89" s="214"/>
      <c r="H89" s="214"/>
      <c r="I89" s="214"/>
      <c r="J89" s="214"/>
    </row>
    <row r="90" spans="2:27" s="25" customFormat="1" ht="15" customHeight="1" x14ac:dyDescent="0.2">
      <c r="I90" s="5"/>
      <c r="J90" s="5"/>
      <c r="K90" s="5"/>
      <c r="L90" s="5"/>
      <c r="M90" s="5"/>
      <c r="N90" s="5"/>
      <c r="O90" s="5"/>
      <c r="P90" s="5"/>
      <c r="Q90" s="5"/>
      <c r="R90" s="5"/>
    </row>
    <row r="91" spans="2:27" s="25" customFormat="1" ht="126.95" customHeight="1" x14ac:dyDescent="0.25">
      <c r="C91" s="69" t="str">
        <f>IF(AND($B$88&lt;&gt;"",J68="No"),"8.",IF(AND($B$88&lt;&gt;"",J68="Yes"),"10.",""))</f>
        <v/>
      </c>
      <c r="D91" s="235" t="str">
        <f>IF($B$88&lt;&gt;"", "A consortium agreement is an agreement, contract, or memorandum of understanding between two entities to provide governance of a program.  "&amp;"Consortium sponsors must identify all current members of the consortium where CoAEMSP Letter of Review (LoR) or CAAHEP accreditation is referenced.
List all consortium member institutions: 
(at least one member must meet Standard I.A. requirements)", "")</f>
        <v/>
      </c>
      <c r="E91" s="235"/>
      <c r="F91" s="235"/>
      <c r="G91" s="235"/>
      <c r="H91" s="235"/>
      <c r="I91" s="236" t="str">
        <f>IF($B$88&lt;&gt;"", "Indicate Standard I.A. member(s): 
(Please Select)", "")</f>
        <v/>
      </c>
      <c r="J91" s="236"/>
      <c r="K91" s="150"/>
      <c r="L91" s="5"/>
      <c r="M91" s="5"/>
      <c r="N91" s="5"/>
      <c r="O91" s="5"/>
      <c r="P91" s="5"/>
      <c r="Q91" s="5"/>
      <c r="R91" s="5"/>
    </row>
    <row r="92" spans="2:27" s="25" customFormat="1" ht="14.25" x14ac:dyDescent="0.2">
      <c r="D92" s="230"/>
      <c r="E92" s="230"/>
      <c r="F92" s="230"/>
      <c r="G92" s="230"/>
      <c r="H92" s="152"/>
      <c r="I92" s="232"/>
      <c r="J92" s="232"/>
      <c r="K92" s="150"/>
      <c r="L92" s="5"/>
      <c r="M92" s="5"/>
      <c r="N92" s="5"/>
      <c r="O92" s="5"/>
      <c r="P92" s="5"/>
      <c r="Q92" s="5"/>
      <c r="R92" s="5"/>
    </row>
    <row r="93" spans="2:27" s="25" customFormat="1" ht="14.25" x14ac:dyDescent="0.2">
      <c r="D93" s="230"/>
      <c r="E93" s="230"/>
      <c r="F93" s="230"/>
      <c r="G93" s="230"/>
      <c r="H93" s="152"/>
      <c r="I93" s="232"/>
      <c r="J93" s="232"/>
      <c r="K93" s="150"/>
      <c r="L93" s="5"/>
      <c r="M93" s="5"/>
      <c r="N93" s="5"/>
      <c r="O93" s="5"/>
      <c r="P93" s="5"/>
      <c r="Q93" s="5"/>
      <c r="R93" s="5"/>
    </row>
    <row r="94" spans="2:27" s="25" customFormat="1" ht="14.25" x14ac:dyDescent="0.2">
      <c r="D94" s="230"/>
      <c r="E94" s="230"/>
      <c r="F94" s="230"/>
      <c r="G94" s="230"/>
      <c r="H94" s="152"/>
      <c r="I94" s="232"/>
      <c r="J94" s="232"/>
      <c r="K94" s="150"/>
      <c r="L94" s="5"/>
      <c r="M94" s="5"/>
      <c r="N94" s="5"/>
      <c r="O94" s="5"/>
      <c r="P94" s="5"/>
      <c r="Q94" s="71"/>
      <c r="R94" s="5"/>
    </row>
    <row r="95" spans="2:27" s="25" customFormat="1" ht="14.25" x14ac:dyDescent="0.2">
      <c r="C95" s="40"/>
      <c r="D95" s="230"/>
      <c r="E95" s="230"/>
      <c r="F95" s="230"/>
      <c r="G95" s="230"/>
      <c r="H95" s="152"/>
      <c r="I95" s="232"/>
      <c r="J95" s="232"/>
    </row>
    <row r="96" spans="2:27" s="25" customFormat="1" ht="14.25" x14ac:dyDescent="0.2">
      <c r="I96" s="5"/>
      <c r="J96" s="5"/>
      <c r="K96" s="5"/>
      <c r="L96" s="5"/>
      <c r="M96" s="5"/>
      <c r="N96" s="5"/>
      <c r="O96" s="5"/>
      <c r="P96" s="5"/>
      <c r="Q96" s="5"/>
      <c r="R96" s="5"/>
    </row>
    <row r="97" spans="3:22" s="25" customFormat="1" ht="14.25" x14ac:dyDescent="0.2">
      <c r="C97" s="40"/>
    </row>
    <row r="98" spans="3:22" s="25" customFormat="1" ht="64.5" customHeight="1" x14ac:dyDescent="0.2">
      <c r="C98" s="40"/>
      <c r="D98" s="221" t="str">
        <f>IF($B$88&lt;&gt;"","Place a copy of the fully executed consortium agreement in the Documentation folder.  "&amp;"This document must be titled with the 'EXACT document name' and must be included as the type of file format listed below (not Word 97-2003 [.doc], Word 2013 [.docx], or Excel [.xlsx]).","")</f>
        <v/>
      </c>
      <c r="E98" s="221"/>
      <c r="F98" s="221"/>
      <c r="G98" s="221"/>
      <c r="H98" s="221"/>
      <c r="I98" s="221"/>
      <c r="J98" s="221"/>
      <c r="K98" s="221"/>
      <c r="L98" s="221"/>
      <c r="M98" s="221"/>
      <c r="N98" s="221"/>
      <c r="O98" s="221"/>
      <c r="S98" s="41" t="s">
        <v>27</v>
      </c>
    </row>
    <row r="99" spans="3:22" s="25" customFormat="1" ht="53.25" customHeight="1" x14ac:dyDescent="0.25">
      <c r="C99" s="40"/>
      <c r="E99" s="72"/>
      <c r="F99" s="72"/>
      <c r="G99" s="72"/>
      <c r="H99" s="223" t="str">
        <f>IF(B88&lt;&gt;"", "                Exact Document Name:      06 Consortium Agreement", "")</f>
        <v/>
      </c>
      <c r="I99" s="223"/>
      <c r="J99" s="223"/>
      <c r="K99" s="223"/>
      <c r="L99" s="223"/>
      <c r="M99" s="223"/>
      <c r="N99" s="223"/>
      <c r="S99" s="41" t="s">
        <v>28</v>
      </c>
    </row>
    <row r="100" spans="3:22" s="25" customFormat="1" ht="24" customHeight="1" x14ac:dyDescent="0.2">
      <c r="C100" s="58"/>
      <c r="E100" s="231"/>
      <c r="F100" s="231"/>
      <c r="G100" s="231"/>
      <c r="H100" s="224" t="str">
        <f>IF(B88&lt;&gt;"", "                          Type of File:      Adobe Portable Document (.pdf)", "")</f>
        <v/>
      </c>
      <c r="I100" s="224"/>
      <c r="J100" s="224"/>
      <c r="K100" s="224"/>
      <c r="L100" s="224"/>
      <c r="M100" s="224"/>
      <c r="N100" s="224"/>
      <c r="S100" s="41" t="s">
        <v>29</v>
      </c>
    </row>
    <row r="101" spans="3:22" s="25" customFormat="1" ht="14.25" x14ac:dyDescent="0.2">
      <c r="C101" s="40"/>
    </row>
    <row r="102" spans="3:22" s="25" customFormat="1" ht="92.25" customHeight="1" x14ac:dyDescent="0.2">
      <c r="C102" s="40"/>
      <c r="D102" s="221" t="str">
        <f>IF($B$88&lt;&gt;"","The institutional accrediting agency of the Standard I.A. member of the consortium must be notified of the consortium program." &amp; "  Place a copy of the formal written letter that was sent to the institutional accrediting agency identified in number 3 above in the Documentation folder.  "&amp;"This document must be titled with the 'EXACT document name' and must be included as the type of file format listed below (not Word 97-2003 [.doc], Word 2013 [.docx], or Excel [.xlsx]).","")</f>
        <v/>
      </c>
      <c r="E102" s="221"/>
      <c r="F102" s="221"/>
      <c r="G102" s="221"/>
      <c r="H102" s="221"/>
      <c r="I102" s="221"/>
      <c r="J102" s="221"/>
      <c r="K102" s="221"/>
      <c r="L102" s="221"/>
      <c r="M102" s="221"/>
      <c r="N102" s="221"/>
      <c r="O102" s="221"/>
      <c r="S102" s="41" t="s">
        <v>27</v>
      </c>
    </row>
    <row r="103" spans="3:22" s="25" customFormat="1" ht="53.25" customHeight="1" x14ac:dyDescent="0.25">
      <c r="C103" s="40"/>
      <c r="E103" s="72"/>
      <c r="F103" s="72"/>
      <c r="G103" s="72"/>
      <c r="H103" s="223" t="str">
        <f>IF(B88&lt;&gt;"", "                 Exact Document Name:     07 Notification", "")</f>
        <v/>
      </c>
      <c r="I103" s="223"/>
      <c r="J103" s="223"/>
      <c r="K103" s="223"/>
      <c r="L103" s="223"/>
      <c r="M103" s="223"/>
      <c r="N103" s="223"/>
      <c r="S103" s="41" t="s">
        <v>28</v>
      </c>
    </row>
    <row r="104" spans="3:22" s="25" customFormat="1" ht="24" customHeight="1" x14ac:dyDescent="0.2">
      <c r="C104" s="58"/>
      <c r="E104" s="231"/>
      <c r="F104" s="231"/>
      <c r="G104" s="231"/>
      <c r="H104" s="224" t="str">
        <f>IF(D102&lt;&gt;"", "                          Type of File:      Adobe Portable Document (.pdf)", "")</f>
        <v/>
      </c>
      <c r="I104" s="224"/>
      <c r="J104" s="224"/>
      <c r="K104" s="224"/>
      <c r="L104" s="224"/>
      <c r="M104" s="224"/>
      <c r="N104" s="224"/>
      <c r="S104" s="41" t="s">
        <v>29</v>
      </c>
    </row>
    <row r="105" spans="3:22" s="25" customFormat="1" ht="14.25" x14ac:dyDescent="0.2">
      <c r="C105" s="40"/>
    </row>
    <row r="106" spans="3:22" s="25" customFormat="1" ht="92.25" customHeight="1" x14ac:dyDescent="0.2">
      <c r="C106" s="40"/>
      <c r="D106" s="221" t="str">
        <f>IF($B$88&lt;&gt;"","Place a copy of a formal written letter from the CEO/President of the eligible Standard I.A member as evidence of the sponsorship of the consortium" &amp; " and evidence of valid institutional accreditation in the Documentation folder.  "&amp;"This document must be titled with the 'EXACT document name' and must be included as the type of file format listed below (not Word 97-2003 [.doc], Word 2013 [.docx], or Excel [.xlsx]).","")</f>
        <v/>
      </c>
      <c r="E106" s="221"/>
      <c r="F106" s="221"/>
      <c r="G106" s="221"/>
      <c r="H106" s="221"/>
      <c r="I106" s="221"/>
      <c r="J106" s="221"/>
      <c r="K106" s="221"/>
      <c r="L106" s="221"/>
      <c r="M106" s="221"/>
      <c r="N106" s="221"/>
      <c r="O106" s="221"/>
      <c r="S106" s="41" t="s">
        <v>27</v>
      </c>
    </row>
    <row r="107" spans="3:22" s="25" customFormat="1" ht="53.25" customHeight="1" x14ac:dyDescent="0.25">
      <c r="C107" s="40"/>
      <c r="E107" s="72"/>
      <c r="F107" s="72"/>
      <c r="G107" s="72"/>
      <c r="H107" s="223" t="str">
        <f>IF(B88&lt;&gt;"", "               Exact Document Name:      08 President Letter", "")</f>
        <v/>
      </c>
      <c r="I107" s="223"/>
      <c r="J107" s="223"/>
      <c r="K107" s="223"/>
      <c r="L107" s="223"/>
      <c r="M107" s="223"/>
      <c r="N107" s="223"/>
      <c r="S107" s="41" t="s">
        <v>28</v>
      </c>
    </row>
    <row r="108" spans="3:22" s="25" customFormat="1" ht="24" customHeight="1" x14ac:dyDescent="0.2">
      <c r="C108" s="58"/>
      <c r="E108" s="231"/>
      <c r="F108" s="231"/>
      <c r="G108" s="231"/>
      <c r="H108" s="224" t="str">
        <f>IF(D106&lt;&gt;"", "                          Type of File:      Adobe Portable Document (.pdf)", "")</f>
        <v/>
      </c>
      <c r="I108" s="224"/>
      <c r="J108" s="224"/>
      <c r="K108" s="224"/>
      <c r="L108" s="224"/>
      <c r="M108" s="224"/>
      <c r="N108" s="224"/>
      <c r="S108" s="41" t="s">
        <v>29</v>
      </c>
    </row>
    <row r="109" spans="3:22" s="25" customFormat="1" ht="21" customHeight="1" x14ac:dyDescent="0.2">
      <c r="C109" s="40"/>
      <c r="S109" s="55"/>
    </row>
    <row r="110" spans="3:22" s="25" customFormat="1" ht="21" customHeight="1" x14ac:dyDescent="0.2">
      <c r="C110" s="40"/>
      <c r="S110" s="55"/>
    </row>
    <row r="111" spans="3:22" s="25" customFormat="1" ht="56.25" customHeight="1" x14ac:dyDescent="0.2">
      <c r="O111" s="225" t="str">
        <f>IF(J10="Yes", "Link to Available Form      (optional) ===&gt;", "")</f>
        <v/>
      </c>
      <c r="P111" s="225"/>
      <c r="Q111" s="225"/>
      <c r="R111" s="227" t="str">
        <f>IF(J10="Yes", "Consortium Governing Body 
Meeting Minutes", "")</f>
        <v/>
      </c>
      <c r="S111" s="228"/>
      <c r="T111" s="228"/>
      <c r="U111" s="228"/>
      <c r="V111" s="228"/>
    </row>
    <row r="112" spans="3:22" s="25" customFormat="1" ht="50.25" customHeight="1" x14ac:dyDescent="0.2">
      <c r="C112" s="73" t="str">
        <f>IF(AND($B$88&lt;&gt;"",J68="No"),"9.",IF(AND($B$88&lt;&gt;"",J68="Yes"),"11.",""))</f>
        <v/>
      </c>
      <c r="D112" s="213" t="str">
        <f>IF($B$88&lt;&gt;"", "List the most recent three (3) consecutive years of consortium governing body meetings.  Place an N/A in the box(es) if no consortium governing body meeting minutes are available and briefly explain the reason below:", "")</f>
        <v/>
      </c>
      <c r="E112" s="213"/>
      <c r="F112" s="213"/>
      <c r="G112" s="213"/>
      <c r="H112" s="213"/>
      <c r="I112" s="213"/>
      <c r="J112" s="213"/>
      <c r="K112" s="213"/>
      <c r="L112" s="213"/>
      <c r="M112" s="5"/>
      <c r="N112" s="5"/>
      <c r="O112" s="5"/>
      <c r="P112" s="5"/>
      <c r="Q112" s="5"/>
      <c r="R112" s="5"/>
    </row>
    <row r="113" spans="2:19" s="25" customFormat="1" ht="42.75" customHeight="1" x14ac:dyDescent="0.2">
      <c r="D113" s="74" t="str">
        <f>IF($B$88&lt;&gt;"", "First: 
(most recent mm/yyyy)","")</f>
        <v/>
      </c>
      <c r="E113" s="75"/>
      <c r="F113" s="52" t="str">
        <f>IF($B$88&lt;&gt;"", "Second:","")</f>
        <v/>
      </c>
      <c r="G113" s="75"/>
      <c r="H113" s="52" t="str">
        <f>IF($B$88&lt;&gt;"", "Third:","")</f>
        <v/>
      </c>
      <c r="I113" s="75"/>
      <c r="J113" s="153"/>
      <c r="K113" s="153"/>
      <c r="L113" s="5"/>
      <c r="M113" s="5"/>
      <c r="N113" s="5"/>
      <c r="O113" s="5"/>
      <c r="P113" s="5"/>
      <c r="Q113" s="5"/>
      <c r="R113" s="5"/>
    </row>
    <row r="114" spans="2:19" s="25" customFormat="1" ht="14.25" x14ac:dyDescent="0.2">
      <c r="H114" s="153"/>
      <c r="I114" s="153"/>
      <c r="J114" s="153"/>
      <c r="K114" s="153"/>
      <c r="L114" s="5"/>
      <c r="M114" s="5"/>
      <c r="N114" s="5"/>
      <c r="O114" s="5"/>
      <c r="P114" s="5"/>
      <c r="Q114" s="5"/>
      <c r="R114" s="5"/>
    </row>
    <row r="115" spans="2:19" s="25" customFormat="1" ht="17.25" customHeight="1" x14ac:dyDescent="0.2">
      <c r="D115" s="25" t="str">
        <f>IF($B$88&lt;&gt;"", "If N/A is in any of the boxes, briefly explain:", "")</f>
        <v/>
      </c>
      <c r="I115" s="5"/>
      <c r="J115" s="5"/>
      <c r="K115" s="5"/>
      <c r="L115" s="5"/>
      <c r="M115" s="5"/>
      <c r="N115" s="5"/>
      <c r="O115" s="5"/>
      <c r="P115" s="5"/>
      <c r="Q115" s="5"/>
      <c r="R115" s="5"/>
    </row>
    <row r="116" spans="2:19" s="25" customFormat="1" ht="101.25" customHeight="1" x14ac:dyDescent="0.2">
      <c r="C116" s="40"/>
      <c r="D116" s="229"/>
      <c r="E116" s="229"/>
      <c r="F116" s="229"/>
      <c r="G116" s="229"/>
      <c r="H116" s="229"/>
      <c r="I116" s="229"/>
      <c r="J116" s="229"/>
      <c r="K116" s="229"/>
      <c r="L116" s="229"/>
      <c r="M116" s="229"/>
      <c r="N116" s="229"/>
    </row>
    <row r="117" spans="2:19" s="25" customFormat="1" ht="14.25" x14ac:dyDescent="0.2">
      <c r="C117" s="40"/>
    </row>
    <row r="118" spans="2:19" s="25" customFormat="1" ht="14.25" x14ac:dyDescent="0.2">
      <c r="I118" s="5"/>
      <c r="J118" s="5"/>
      <c r="K118" s="5"/>
      <c r="L118" s="5"/>
      <c r="M118" s="5"/>
      <c r="N118" s="5"/>
      <c r="O118" s="5"/>
      <c r="P118" s="5"/>
      <c r="Q118" s="5"/>
      <c r="R118" s="5"/>
    </row>
    <row r="119" spans="2:19" s="26" customFormat="1" ht="26.25" customHeight="1" x14ac:dyDescent="0.2">
      <c r="C119" s="73" t="str">
        <f>IF(AND($B$88&lt;&gt;"",J68="No"), "10.","")</f>
        <v/>
      </c>
      <c r="D119" s="76" t="str">
        <f>IF($B$88&lt;&gt;"", "Name of the chair of the consortium governing body and the consortium member representing:", "")</f>
        <v/>
      </c>
      <c r="I119" s="154"/>
      <c r="J119" s="154"/>
      <c r="K119" s="154"/>
      <c r="L119" s="5"/>
      <c r="M119" s="71"/>
      <c r="N119" s="71"/>
      <c r="O119" s="71"/>
      <c r="P119" s="71"/>
      <c r="Q119" s="71"/>
      <c r="R119" s="71"/>
    </row>
    <row r="120" spans="2:19" s="25" customFormat="1" ht="21.75" customHeight="1" x14ac:dyDescent="0.2">
      <c r="D120" s="230"/>
      <c r="E120" s="230"/>
      <c r="F120" s="230"/>
      <c r="G120" s="230"/>
      <c r="H120" s="230"/>
      <c r="I120" s="230"/>
      <c r="J120" s="230"/>
      <c r="K120" s="5"/>
      <c r="L120" s="5"/>
      <c r="M120" s="5"/>
      <c r="N120" s="5"/>
      <c r="O120" s="5"/>
      <c r="P120" s="5"/>
      <c r="Q120" s="5"/>
      <c r="R120" s="5"/>
    </row>
    <row r="121" spans="2:19" s="25" customFormat="1" ht="14.25" x14ac:dyDescent="0.2">
      <c r="C121" s="40"/>
    </row>
    <row r="122" spans="2:19" s="25" customFormat="1" ht="22.5" customHeight="1" x14ac:dyDescent="0.2">
      <c r="B122" s="60"/>
      <c r="D122" s="214" t="str">
        <f>IF($B$88&lt;&gt;"", "CoAEMSP provides a form.  See available link to the right ====&gt;", "")</f>
        <v/>
      </c>
      <c r="E122" s="214"/>
      <c r="F122" s="214"/>
      <c r="G122" s="214"/>
      <c r="H122" s="214"/>
      <c r="I122" s="214"/>
      <c r="J122" s="214"/>
    </row>
    <row r="123" spans="2:19" s="25" customFormat="1" ht="14.25" x14ac:dyDescent="0.2">
      <c r="I123" s="5"/>
      <c r="J123" s="5"/>
      <c r="K123" s="5"/>
      <c r="L123" s="5"/>
      <c r="M123" s="5"/>
      <c r="N123" s="5"/>
      <c r="O123" s="5"/>
      <c r="P123" s="5"/>
      <c r="Q123" s="5"/>
      <c r="R123" s="5"/>
    </row>
    <row r="124" spans="2:19" s="25" customFormat="1" ht="30.75" customHeight="1" x14ac:dyDescent="0.2">
      <c r="C124" s="77" t="str">
        <f>IF($B$88&lt;&gt;"", "Please Note:  Consortium Governing Body Meeting Minutes are separate from program Advisory Committee Meeting Minutes.", "")</f>
        <v/>
      </c>
      <c r="D124" s="78"/>
      <c r="E124" s="78"/>
      <c r="F124" s="78"/>
      <c r="G124" s="78"/>
      <c r="H124" s="78"/>
      <c r="I124" s="78"/>
      <c r="J124" s="78"/>
      <c r="K124" s="78"/>
      <c r="L124" s="78"/>
      <c r="M124" s="78"/>
      <c r="N124" s="5"/>
      <c r="O124" s="5"/>
      <c r="P124" s="5"/>
      <c r="Q124" s="5"/>
      <c r="R124" s="5"/>
    </row>
    <row r="125" spans="2:19" s="25" customFormat="1" ht="65.25" customHeight="1" x14ac:dyDescent="0.2">
      <c r="C125" s="40"/>
      <c r="D125" s="221" t="str">
        <f>IF($B$88&lt;&gt;"","Place a copy of the consortium governing body meeting minutes from each of the dates listed above in the Documentation folder.  "&amp;"Each document must be titled with the 'EXACT document name' and must be included as the type of file format listed below (not Word 97-2003 [.doc], Word 2013 [.docx], or Excel [.xlsx]).","")</f>
        <v/>
      </c>
      <c r="E125" s="221"/>
      <c r="F125" s="221"/>
      <c r="G125" s="221"/>
      <c r="H125" s="221"/>
      <c r="I125" s="221"/>
      <c r="J125" s="221"/>
      <c r="K125" s="221"/>
      <c r="L125" s="221"/>
      <c r="M125" s="221"/>
      <c r="N125" s="221"/>
      <c r="O125" s="221"/>
      <c r="S125" s="41" t="s">
        <v>27</v>
      </c>
    </row>
    <row r="126" spans="2:19" s="25" customFormat="1" ht="27" customHeight="1" x14ac:dyDescent="0.2">
      <c r="C126" s="40"/>
      <c r="H126" s="222" t="str">
        <f>IF(AND(E113="",G113="",I113=""),"                    No AC dates have been provided above","        Exact Document Name (for each):")</f>
        <v xml:space="preserve">                    No AC dates have been provided above</v>
      </c>
      <c r="I126" s="222"/>
      <c r="J126" s="222"/>
      <c r="K126" s="222"/>
      <c r="L126" s="222"/>
      <c r="M126" s="222"/>
      <c r="N126" s="222"/>
      <c r="S126" s="41" t="s">
        <v>28</v>
      </c>
    </row>
    <row r="127" spans="2:19" s="25" customFormat="1" ht="30.75" customHeight="1" x14ac:dyDescent="0.2">
      <c r="C127" s="40"/>
      <c r="H127" s="223" t="str">
        <f>IF(OR(E113="N/A",E113="",E113="na"),"","                                            09 Consortium Minutes 01")</f>
        <v/>
      </c>
      <c r="I127" s="223"/>
      <c r="J127" s="223"/>
      <c r="K127" s="223"/>
      <c r="L127" s="223"/>
      <c r="M127" s="223"/>
      <c r="N127" s="223"/>
      <c r="S127" s="41" t="s">
        <v>28</v>
      </c>
    </row>
    <row r="128" spans="2:19" s="25" customFormat="1" ht="29.25" customHeight="1" x14ac:dyDescent="0.2">
      <c r="C128" s="40"/>
      <c r="E128" s="66"/>
      <c r="F128" s="66"/>
      <c r="G128" s="66"/>
      <c r="H128" s="223" t="str">
        <f>IF(OR(G113="N/A",G113="",G113="na"),"","                                            09 Consortium Minutes 02")</f>
        <v/>
      </c>
      <c r="I128" s="223"/>
      <c r="J128" s="223"/>
      <c r="K128" s="223"/>
      <c r="L128" s="223"/>
      <c r="M128" s="223"/>
      <c r="N128" s="223"/>
      <c r="S128" s="41" t="s">
        <v>28</v>
      </c>
    </row>
    <row r="129" spans="2:22" s="25" customFormat="1" ht="27" customHeight="1" x14ac:dyDescent="0.2">
      <c r="C129" s="40"/>
      <c r="H129" s="223" t="str">
        <f>IF(OR(I113="N/A",I113="",I113="na"),"","                                            09 Consortium Minutes 03")</f>
        <v/>
      </c>
      <c r="I129" s="223"/>
      <c r="J129" s="223"/>
      <c r="K129" s="223"/>
      <c r="L129" s="223"/>
      <c r="M129" s="223"/>
      <c r="N129" s="223"/>
      <c r="S129" s="41" t="s">
        <v>28</v>
      </c>
    </row>
    <row r="130" spans="2:22" s="25" customFormat="1" ht="27.75" customHeight="1" x14ac:dyDescent="0.2">
      <c r="C130" s="40"/>
      <c r="H130" s="224" t="str">
        <f>IF(OR(H127&lt;&gt;"", H128&lt;&gt;"", H129&lt;&gt;""), "                   Type of File(s):    Adobe Portable Document (.pdf)", "")</f>
        <v/>
      </c>
      <c r="I130" s="224"/>
      <c r="J130" s="224"/>
      <c r="K130" s="224"/>
      <c r="L130" s="224"/>
      <c r="M130" s="224"/>
      <c r="N130" s="224"/>
      <c r="S130" s="41" t="s">
        <v>28</v>
      </c>
    </row>
    <row r="131" spans="2:22" s="25" customFormat="1" ht="21" customHeight="1" x14ac:dyDescent="0.2">
      <c r="C131" s="40"/>
      <c r="S131" s="55"/>
    </row>
    <row r="132" spans="2:22" s="25" customFormat="1" ht="21" customHeight="1" x14ac:dyDescent="0.2">
      <c r="C132" s="40"/>
      <c r="S132" s="55"/>
    </row>
    <row r="133" spans="2:22" s="25" customFormat="1" ht="21" customHeight="1" x14ac:dyDescent="0.2">
      <c r="C133" s="40"/>
      <c r="S133" s="55"/>
    </row>
    <row r="134" spans="2:22" s="25" customFormat="1" ht="60" customHeight="1" x14ac:dyDescent="0.2">
      <c r="O134" s="225" t="s">
        <v>169</v>
      </c>
      <c r="P134" s="225"/>
      <c r="Q134" s="225"/>
      <c r="R134" s="212" t="str">
        <f>IF(H141&lt;&gt;"","Organizational Chart(s)","")</f>
        <v>Organizational Chart(s)</v>
      </c>
      <c r="S134" s="212"/>
      <c r="T134" s="212"/>
      <c r="U134" s="212"/>
      <c r="V134" s="212"/>
    </row>
    <row r="135" spans="2:22" s="25" customFormat="1" ht="87.95" customHeight="1" x14ac:dyDescent="0.2">
      <c r="C135" s="62" t="str">
        <f>IF(AND($B$88&lt;&gt;"",J68="Yes"),"12.",IF(AND($B$88&lt;&gt;"",J68="No"),"11.",IF(AND($B$88="",J68="No"),"8.",IF(AND($B$88="",J68="Yes"),"10.",IF(AND($B$88="",J68=0),"8.","")))))</f>
        <v>8.</v>
      </c>
      <c r="D135" s="213" t="str">
        <f>IF(J10="Yes","A programmatic consortium organizational chart is required and must match the number of governing body members outline in the consortium agreement along with the names, credentials, and the consortium sponsor member represented.  "&amp;"  Additionally required is an independent corporate organizational chart for each consortium member identifying all entities within that corporate structure. Contact the CoAEMSP for additional information regarding organizational charts.","A programmatic organizational chart is required with all program personnel and faculty, credentials, and position titles.")</f>
        <v>A programmatic organizational chart is required with all program personnel and faculty, credentials, and position titles.</v>
      </c>
      <c r="E135" s="213"/>
      <c r="F135" s="213"/>
      <c r="G135" s="213"/>
      <c r="H135" s="213"/>
      <c r="I135" s="213"/>
      <c r="J135" s="213"/>
      <c r="K135" s="213"/>
      <c r="L135" s="213"/>
      <c r="M135" s="161"/>
      <c r="N135" s="161"/>
      <c r="O135" s="161"/>
    </row>
    <row r="136" spans="2:22" s="25" customFormat="1" ht="22.5" customHeight="1" x14ac:dyDescent="0.2">
      <c r="B136" s="60"/>
      <c r="D136" s="214" t="s">
        <v>108</v>
      </c>
      <c r="E136" s="214"/>
      <c r="F136" s="214"/>
      <c r="G136" s="214"/>
      <c r="H136" s="214"/>
      <c r="I136" s="214"/>
      <c r="J136" s="214"/>
    </row>
    <row r="137" spans="2:22" s="25" customFormat="1" ht="14.45" customHeight="1" x14ac:dyDescent="0.25">
      <c r="E137" s="162"/>
      <c r="F137" s="215"/>
      <c r="G137" s="215"/>
      <c r="H137" s="215"/>
      <c r="I137" s="215"/>
      <c r="J137" s="163"/>
    </row>
    <row r="138" spans="2:22" s="25" customFormat="1" ht="14.25" x14ac:dyDescent="0.2"/>
    <row r="139" spans="2:22" s="25" customFormat="1" ht="14.25" x14ac:dyDescent="0.2"/>
    <row r="140" spans="2:22" s="25" customFormat="1" ht="65.25" customHeight="1" x14ac:dyDescent="0.2">
      <c r="C140" s="40"/>
      <c r="D140" s="216" t="str">
        <f>IF(J10="Yes","Place the consortium programmatic organizational chart and a corporate organizational chart for each of the corresponding consortium members in the Documentation folder.  "&amp;"Each document must be titled with the 'EXACT document name' and must be included as the type of file format listed below (not Word, 97-2003 [.doc], Word 2013 [.docx], or Excel [.xls]).", "Place the programmatic organizational chart in the Documentation folder.  "&amp;"This document must be titled with the 'EXACT document name' and must be included as the type of file format listed below (not Word 97-2003 [.doc], Word 2013 [.docx], or Excel [.xls]).")</f>
        <v>Place the programmatic organizational chart in the Documentation folder.  This document must be titled with the 'EXACT document name' and must be included as the type of file format listed below (not Word 97-2003 [.doc], Word 2013 [.docx], or Excel [.xls]).</v>
      </c>
      <c r="E140" s="216"/>
      <c r="F140" s="216"/>
      <c r="G140" s="216"/>
      <c r="H140" s="216"/>
      <c r="I140" s="216"/>
      <c r="J140" s="216"/>
      <c r="K140" s="216"/>
      <c r="L140" s="216"/>
      <c r="M140" s="216"/>
      <c r="N140" s="216"/>
      <c r="O140" s="216"/>
      <c r="S140" s="41"/>
    </row>
    <row r="141" spans="2:22" s="25" customFormat="1" ht="27" customHeight="1" x14ac:dyDescent="0.2">
      <c r="C141" s="40"/>
      <c r="H141" s="217" t="str">
        <f>IF(J10="Yes","        Exact Document Name (for each):", "        Exact Document Name")</f>
        <v xml:space="preserve">        Exact Document Name</v>
      </c>
      <c r="I141" s="217"/>
      <c r="J141" s="217"/>
      <c r="K141" s="217"/>
      <c r="L141" s="217"/>
      <c r="M141" s="217"/>
      <c r="N141" s="217"/>
      <c r="S141" s="41"/>
    </row>
    <row r="142" spans="2:22" s="25" customFormat="1" ht="30.75" customHeight="1" x14ac:dyDescent="0.2">
      <c r="C142" s="40"/>
      <c r="E142" s="218" t="str">
        <f>IF(B88&lt;&gt;"", "Consortium Members reported on the
Standard I - Sponsorship tab", "")</f>
        <v/>
      </c>
      <c r="F142" s="218"/>
      <c r="G142" s="218"/>
      <c r="H142" s="217" t="str">
        <f>IF(H141&lt;&gt;"","                                            10 Org Chart","")</f>
        <v xml:space="preserve">                                            10 Org Chart</v>
      </c>
      <c r="I142" s="217"/>
      <c r="J142" s="217"/>
      <c r="K142" s="217"/>
      <c r="L142" s="217"/>
      <c r="M142" s="217"/>
      <c r="N142" s="217"/>
    </row>
    <row r="143" spans="2:22" s="25" customFormat="1" ht="29.25" customHeight="1" x14ac:dyDescent="0.2">
      <c r="C143" s="40"/>
      <c r="E143" s="219" t="str">
        <f>IF(AND(J10="Yes",D92&lt;&gt;""),D92,"")</f>
        <v/>
      </c>
      <c r="F143" s="219"/>
      <c r="G143" s="219"/>
      <c r="H143" s="217" t="str">
        <f>IF(AND(D92&lt;&gt;"",C135&lt;&gt;""),"                                            10a Corporate Org Chart","")</f>
        <v/>
      </c>
      <c r="I143" s="217"/>
      <c r="J143" s="217"/>
      <c r="K143" s="217"/>
      <c r="L143" s="217"/>
      <c r="M143" s="217"/>
      <c r="N143" s="217"/>
    </row>
    <row r="144" spans="2:22" s="25" customFormat="1" ht="29.25" customHeight="1" x14ac:dyDescent="0.2">
      <c r="C144" s="40"/>
      <c r="E144" s="219" t="str">
        <f>IF(AND(J10="Yes",D93&lt;&gt;""),D93,"")</f>
        <v/>
      </c>
      <c r="F144" s="219"/>
      <c r="G144" s="219"/>
      <c r="H144" s="217" t="str">
        <f>IF(AND(D93&lt;&gt;"",C135&lt;&gt;""),"                                            10b Corporate Org Chart","")</f>
        <v/>
      </c>
      <c r="I144" s="217"/>
      <c r="J144" s="217"/>
      <c r="K144" s="217"/>
      <c r="L144" s="217"/>
      <c r="M144" s="217"/>
      <c r="N144" s="217"/>
    </row>
    <row r="145" spans="2:19" s="25" customFormat="1" ht="29.25" customHeight="1" x14ac:dyDescent="0.2">
      <c r="C145" s="40"/>
      <c r="E145" s="219" t="str">
        <f>IF(AND(J10="Yes",D94&lt;&gt;""),D94,"")</f>
        <v/>
      </c>
      <c r="F145" s="219"/>
      <c r="G145" s="219"/>
      <c r="H145" s="217" t="str">
        <f>IF(AND(D94&lt;&gt;"",C135&lt;&gt;""),"                                            10c Corporate Org Chart","")</f>
        <v/>
      </c>
      <c r="I145" s="217"/>
      <c r="J145" s="217"/>
      <c r="K145" s="217"/>
      <c r="L145" s="217"/>
      <c r="M145" s="217"/>
      <c r="N145" s="217"/>
    </row>
    <row r="146" spans="2:19" s="25" customFormat="1" ht="29.25" customHeight="1" x14ac:dyDescent="0.2">
      <c r="C146" s="40"/>
      <c r="E146" s="219" t="str">
        <f>IF(AND(J10="Yes",D95&lt;&gt;""),D95,"")</f>
        <v/>
      </c>
      <c r="F146" s="219"/>
      <c r="G146" s="219"/>
      <c r="H146" s="217" t="str">
        <f>IF(AND(D95&lt;&gt;"",C135&lt;&gt;""),"                                            10d Corporate Org Chart","")</f>
        <v/>
      </c>
      <c r="I146" s="217"/>
      <c r="J146" s="217"/>
      <c r="K146" s="217"/>
      <c r="L146" s="217"/>
      <c r="M146" s="217"/>
      <c r="N146" s="217"/>
    </row>
    <row r="147" spans="2:19" s="25" customFormat="1" ht="27.75" customHeight="1" x14ac:dyDescent="0.2">
      <c r="C147" s="40"/>
      <c r="H147" s="226" t="s">
        <v>239</v>
      </c>
      <c r="I147" s="226"/>
      <c r="J147" s="226"/>
      <c r="K147" s="226"/>
      <c r="L147" s="226"/>
      <c r="M147" s="226"/>
      <c r="N147" s="226"/>
      <c r="S147" s="41"/>
    </row>
    <row r="148" spans="2:19" s="25" customFormat="1" ht="14.25" x14ac:dyDescent="0.2"/>
    <row r="149" spans="2:19" s="25" customFormat="1" ht="14.25" x14ac:dyDescent="0.2">
      <c r="Q149" s="61"/>
    </row>
    <row r="150" spans="2:19" s="25" customFormat="1" ht="14.25" x14ac:dyDescent="0.2">
      <c r="I150" s="5"/>
      <c r="J150" s="5"/>
      <c r="K150" s="5"/>
      <c r="L150" s="5"/>
      <c r="M150" s="5"/>
      <c r="N150" s="5"/>
      <c r="O150" s="5"/>
      <c r="P150" s="5"/>
      <c r="Q150" s="5"/>
      <c r="R150" s="5"/>
    </row>
    <row r="151" spans="2:19" s="25" customFormat="1" ht="14.25" x14ac:dyDescent="0.2">
      <c r="C151" s="40"/>
    </row>
    <row r="152" spans="2:19" s="25" customFormat="1" ht="24" customHeight="1" x14ac:dyDescent="0.25">
      <c r="B152" s="220" t="s">
        <v>240</v>
      </c>
      <c r="C152" s="220"/>
      <c r="D152" s="220"/>
      <c r="E152" s="220"/>
      <c r="F152" s="220"/>
      <c r="G152" s="220"/>
      <c r="K152" s="38"/>
    </row>
    <row r="155" spans="2:19" s="155" customFormat="1" ht="27" customHeight="1" x14ac:dyDescent="0.4">
      <c r="B155" s="186" t="str">
        <f>IF('Title Page'!D3&lt;&gt;"Please Select",'Title Page'!D3,"")</f>
        <v/>
      </c>
      <c r="C155" s="186"/>
      <c r="D155" s="186"/>
      <c r="E155" s="186"/>
      <c r="F155" s="186"/>
      <c r="G155" s="186"/>
      <c r="H155" s="186"/>
      <c r="I155" s="186"/>
      <c r="J155" s="186"/>
      <c r="K155" s="186"/>
      <c r="L155" s="186"/>
      <c r="M155" s="186"/>
      <c r="N155" s="186"/>
      <c r="O155" s="186"/>
    </row>
  </sheetData>
  <sheetProtection algorithmName="SHA-512" hashValue="RF9w66KZMb+VT6393Q+uAaSckSEvWMO+oaP69wKglGl/Gm7JIgm2eIZ8YuH7B5tM26XgJIOZ28qDMLsUQ5EEog==" saltValue="ViZ6xG9fGTyvLeAF+vgBHA==" spinCount="100000" sheet="1" formatRows="0" selectLockedCells="1"/>
  <mergeCells count="125">
    <mergeCell ref="D12:J12"/>
    <mergeCell ref="B14:B16"/>
    <mergeCell ref="D15:H15"/>
    <mergeCell ref="B18:B20"/>
    <mergeCell ref="E18:F18"/>
    <mergeCell ref="G18:J18"/>
    <mergeCell ref="G19:J19"/>
    <mergeCell ref="G20:H20"/>
    <mergeCell ref="C2:J2"/>
    <mergeCell ref="B4:O4"/>
    <mergeCell ref="D5:H5"/>
    <mergeCell ref="D6:I7"/>
    <mergeCell ref="J6:J7"/>
    <mergeCell ref="K6:O7"/>
    <mergeCell ref="D32:O32"/>
    <mergeCell ref="E33:G33"/>
    <mergeCell ref="H33:N33"/>
    <mergeCell ref="E34:G34"/>
    <mergeCell ref="H34:N34"/>
    <mergeCell ref="D37:H37"/>
    <mergeCell ref="G21:H21"/>
    <mergeCell ref="D24:I24"/>
    <mergeCell ref="D25:H25"/>
    <mergeCell ref="D28:I28"/>
    <mergeCell ref="D29:H29"/>
    <mergeCell ref="E31:J31"/>
    <mergeCell ref="R42:V42"/>
    <mergeCell ref="D43:L43"/>
    <mergeCell ref="D44:J44"/>
    <mergeCell ref="D46:O46"/>
    <mergeCell ref="E47:G47"/>
    <mergeCell ref="H47:N47"/>
    <mergeCell ref="D38:O38"/>
    <mergeCell ref="E39:G39"/>
    <mergeCell ref="H39:N39"/>
    <mergeCell ref="E40:G40"/>
    <mergeCell ref="H40:N40"/>
    <mergeCell ref="O42:Q42"/>
    <mergeCell ref="H59:N59"/>
    <mergeCell ref="H60:N60"/>
    <mergeCell ref="H61:N61"/>
    <mergeCell ref="H62:N62"/>
    <mergeCell ref="H63:N63"/>
    <mergeCell ref="H64:N64"/>
    <mergeCell ref="E48:G48"/>
    <mergeCell ref="H48:N48"/>
    <mergeCell ref="D50:L50"/>
    <mergeCell ref="D56:O56"/>
    <mergeCell ref="D57:H57"/>
    <mergeCell ref="D58:O58"/>
    <mergeCell ref="E74:H74"/>
    <mergeCell ref="E75:H75"/>
    <mergeCell ref="E76:H76"/>
    <mergeCell ref="D79:O79"/>
    <mergeCell ref="H80:N80"/>
    <mergeCell ref="H81:N81"/>
    <mergeCell ref="D68:I69"/>
    <mergeCell ref="J68:J69"/>
    <mergeCell ref="K68:O69"/>
    <mergeCell ref="D70:I70"/>
    <mergeCell ref="D72:K72"/>
    <mergeCell ref="E73:H73"/>
    <mergeCell ref="R88:V88"/>
    <mergeCell ref="W88:AA88"/>
    <mergeCell ref="D89:J89"/>
    <mergeCell ref="D91:H91"/>
    <mergeCell ref="I91:J91"/>
    <mergeCell ref="D92:G92"/>
    <mergeCell ref="I92:J92"/>
    <mergeCell ref="H82:N82"/>
    <mergeCell ref="H83:N83"/>
    <mergeCell ref="H84:N84"/>
    <mergeCell ref="H85:N85"/>
    <mergeCell ref="E87:J87"/>
    <mergeCell ref="O88:Q88"/>
    <mergeCell ref="D98:O98"/>
    <mergeCell ref="H99:N99"/>
    <mergeCell ref="E100:G100"/>
    <mergeCell ref="H100:N100"/>
    <mergeCell ref="D102:O102"/>
    <mergeCell ref="H103:N103"/>
    <mergeCell ref="D93:G93"/>
    <mergeCell ref="I93:J93"/>
    <mergeCell ref="D94:G94"/>
    <mergeCell ref="I94:J94"/>
    <mergeCell ref="D95:G95"/>
    <mergeCell ref="I95:J95"/>
    <mergeCell ref="R111:V111"/>
    <mergeCell ref="D112:L112"/>
    <mergeCell ref="D116:N116"/>
    <mergeCell ref="D120:J120"/>
    <mergeCell ref="D122:J122"/>
    <mergeCell ref="E104:G104"/>
    <mergeCell ref="H104:N104"/>
    <mergeCell ref="D106:O106"/>
    <mergeCell ref="H107:N107"/>
    <mergeCell ref="E108:G108"/>
    <mergeCell ref="H108:N108"/>
    <mergeCell ref="B152:G152"/>
    <mergeCell ref="B155:O155"/>
    <mergeCell ref="D125:O125"/>
    <mergeCell ref="H126:N126"/>
    <mergeCell ref="H127:N127"/>
    <mergeCell ref="H128:N128"/>
    <mergeCell ref="H129:N129"/>
    <mergeCell ref="H130:N130"/>
    <mergeCell ref="O111:Q111"/>
    <mergeCell ref="O134:Q134"/>
    <mergeCell ref="E144:G144"/>
    <mergeCell ref="H144:N144"/>
    <mergeCell ref="E145:G145"/>
    <mergeCell ref="H145:N145"/>
    <mergeCell ref="E146:G146"/>
    <mergeCell ref="H146:N146"/>
    <mergeCell ref="H147:N147"/>
    <mergeCell ref="R134:V134"/>
    <mergeCell ref="D135:L135"/>
    <mergeCell ref="D136:J136"/>
    <mergeCell ref="F137:I137"/>
    <mergeCell ref="D140:O140"/>
    <mergeCell ref="H141:N141"/>
    <mergeCell ref="E142:G142"/>
    <mergeCell ref="H142:N142"/>
    <mergeCell ref="E143:G143"/>
    <mergeCell ref="H143:N143"/>
  </mergeCells>
  <conditionalFormatting sqref="B4:O4">
    <cfRule type="expression" dxfId="74" priority="2">
      <formula>$B$4="Paramedic"</formula>
    </cfRule>
    <cfRule type="expression" dxfId="73" priority="5">
      <formula>$B$4="AEMT"</formula>
    </cfRule>
  </conditionalFormatting>
  <conditionalFormatting sqref="B155:O155">
    <cfRule type="expression" dxfId="72" priority="3">
      <formula>$B$155="Paramedic"</formula>
    </cfRule>
    <cfRule type="expression" dxfId="71" priority="4">
      <formula>$B$155="AEMT"</formula>
    </cfRule>
  </conditionalFormatting>
  <conditionalFormatting sqref="D52:D53">
    <cfRule type="cellIs" dxfId="70" priority="38" operator="equal">
      <formula>"No"</formula>
    </cfRule>
  </conditionalFormatting>
  <conditionalFormatting sqref="D92:G95">
    <cfRule type="expression" dxfId="69" priority="34">
      <formula>$B$88&lt;&gt;""</formula>
    </cfRule>
  </conditionalFormatting>
  <conditionalFormatting sqref="D120:J120">
    <cfRule type="expression" dxfId="68" priority="26">
      <formula>$B$88&lt;&gt;""</formula>
    </cfRule>
  </conditionalFormatting>
  <conditionalFormatting sqref="D124:M124">
    <cfRule type="expression" dxfId="67" priority="53">
      <formula>#REF!="Yes"</formula>
    </cfRule>
  </conditionalFormatting>
  <conditionalFormatting sqref="D116:N116">
    <cfRule type="expression" dxfId="66" priority="25">
      <formula>$B$88&lt;&gt;""</formula>
    </cfRule>
  </conditionalFormatting>
  <conditionalFormatting sqref="D32:O32">
    <cfRule type="expression" dxfId="65" priority="23">
      <formula>D32&lt;&gt;""</formula>
    </cfRule>
  </conditionalFormatting>
  <conditionalFormatting sqref="D58:O58">
    <cfRule type="expression" dxfId="64" priority="36">
      <formula>OR($D$52="Yes", $G$52="Yes", $D$53="Yes", $G$53="Yes")</formula>
    </cfRule>
  </conditionalFormatting>
  <conditionalFormatting sqref="D79:O79">
    <cfRule type="expression" dxfId="63" priority="49">
      <formula>AND($B$67&lt;&gt;"", $J$70&lt;&gt;"")</formula>
    </cfRule>
  </conditionalFormatting>
  <conditionalFormatting sqref="D98:O98">
    <cfRule type="expression" dxfId="62" priority="32">
      <formula>$B$88&lt;&gt;""</formula>
    </cfRule>
  </conditionalFormatting>
  <conditionalFormatting sqref="D102:O102">
    <cfRule type="expression" dxfId="61" priority="31">
      <formula>$B$88&lt;&gt;""</formula>
    </cfRule>
  </conditionalFormatting>
  <conditionalFormatting sqref="D106:O106">
    <cfRule type="expression" dxfId="60" priority="29">
      <formula>$B$88&lt;&gt;""</formula>
    </cfRule>
  </conditionalFormatting>
  <conditionalFormatting sqref="D125:O125">
    <cfRule type="expression" dxfId="59" priority="27">
      <formula>$B$88&lt;&gt;""</formula>
    </cfRule>
  </conditionalFormatting>
  <conditionalFormatting sqref="E17">
    <cfRule type="expression" dxfId="58" priority="60">
      <formula>J5="No"</formula>
    </cfRule>
  </conditionalFormatting>
  <conditionalFormatting sqref="E33">
    <cfRule type="expression" dxfId="57" priority="55">
      <formula>E32&lt;&gt;""</formula>
    </cfRule>
  </conditionalFormatting>
  <conditionalFormatting sqref="E67">
    <cfRule type="expression" dxfId="56" priority="52">
      <formula>E67=" authorization is required"</formula>
    </cfRule>
  </conditionalFormatting>
  <conditionalFormatting sqref="E88">
    <cfRule type="expression" dxfId="55" priority="51">
      <formula>E88=" authorization is required"</formula>
    </cfRule>
  </conditionalFormatting>
  <conditionalFormatting sqref="E113">
    <cfRule type="expression" dxfId="54" priority="17">
      <formula>B88&lt;&gt;""</formula>
    </cfRule>
  </conditionalFormatting>
  <conditionalFormatting sqref="E142:G142">
    <cfRule type="expression" dxfId="53" priority="1">
      <formula>$E$88&lt;&gt;""</formula>
    </cfRule>
  </conditionalFormatting>
  <conditionalFormatting sqref="E73:H73">
    <cfRule type="expression" dxfId="52" priority="46">
      <formula>$J$70&gt;=1</formula>
    </cfRule>
  </conditionalFormatting>
  <conditionalFormatting sqref="E74:H74">
    <cfRule type="expression" dxfId="51" priority="45">
      <formula>$J$70&gt;=2</formula>
    </cfRule>
  </conditionalFormatting>
  <conditionalFormatting sqref="E75:H75">
    <cfRule type="expression" dxfId="50" priority="42">
      <formula>$J$70&gt;=3</formula>
    </cfRule>
  </conditionalFormatting>
  <conditionalFormatting sqref="E76:H76">
    <cfRule type="expression" dxfId="49" priority="40">
      <formula>$J$70&gt;=4</formula>
    </cfRule>
  </conditionalFormatting>
  <conditionalFormatting sqref="F17:H17">
    <cfRule type="expression" dxfId="48" priority="61">
      <formula>K11="No"</formula>
    </cfRule>
  </conditionalFormatting>
  <conditionalFormatting sqref="F11:K11">
    <cfRule type="expression" dxfId="47" priority="58">
      <formula>F2="Yes"</formula>
    </cfRule>
  </conditionalFormatting>
  <conditionalFormatting sqref="F16:K16">
    <cfRule type="expression" dxfId="46" priority="56">
      <formula>F14="Yes"</formula>
    </cfRule>
  </conditionalFormatting>
  <conditionalFormatting sqref="G52:G53">
    <cfRule type="cellIs" dxfId="45" priority="37" operator="equal">
      <formula>"No"</formula>
    </cfRule>
  </conditionalFormatting>
  <conditionalFormatting sqref="G113">
    <cfRule type="expression" dxfId="44" priority="16">
      <formula>B88&lt;&gt;""</formula>
    </cfRule>
  </conditionalFormatting>
  <conditionalFormatting sqref="G20:H20">
    <cfRule type="expression" dxfId="43" priority="20">
      <formula>OR(I14=1,I14=2,I14=3)</formula>
    </cfRule>
  </conditionalFormatting>
  <conditionalFormatting sqref="G21:H21">
    <cfRule type="expression" dxfId="42" priority="19">
      <formula>OR(I14=1,I14=2,I14=3)</formula>
    </cfRule>
  </conditionalFormatting>
  <conditionalFormatting sqref="G18:J18">
    <cfRule type="expression" dxfId="41" priority="22">
      <formula>OR(I14=1,I14=2,I14=3)</formula>
    </cfRule>
  </conditionalFormatting>
  <conditionalFormatting sqref="G19:J19">
    <cfRule type="expression" dxfId="40" priority="21">
      <formula>OR(I14=1,I14=2,I14=3)</formula>
    </cfRule>
  </conditionalFormatting>
  <conditionalFormatting sqref="H33:N33">
    <cfRule type="expression" dxfId="39" priority="14">
      <formula>$H$33&lt;&gt;""</formula>
    </cfRule>
  </conditionalFormatting>
  <conditionalFormatting sqref="H34:N34">
    <cfRule type="expression" dxfId="38" priority="24">
      <formula>H34&lt;&gt;""</formula>
    </cfRule>
  </conditionalFormatting>
  <conditionalFormatting sqref="H59:N59 H64:N64">
    <cfRule type="expression" dxfId="37" priority="35">
      <formula>OR($D$52="Yes", $G$52="Yes", $D$53="Yes", $G$53="Yes")</formula>
    </cfRule>
  </conditionalFormatting>
  <conditionalFormatting sqref="H60:N63">
    <cfRule type="expression" dxfId="36" priority="8">
      <formula>$H$59&lt;&gt;""</formula>
    </cfRule>
  </conditionalFormatting>
  <conditionalFormatting sqref="H80:N80 H85:N85">
    <cfRule type="expression" dxfId="35" priority="47">
      <formula>AND($B$67&lt;&gt;"", $J$70&lt;&gt;"")</formula>
    </cfRule>
  </conditionalFormatting>
  <conditionalFormatting sqref="H81:N84">
    <cfRule type="expression" dxfId="34" priority="7">
      <formula>$H$80&lt;&gt;""</formula>
    </cfRule>
  </conditionalFormatting>
  <conditionalFormatting sqref="H99:N99">
    <cfRule type="expression" dxfId="33" priority="13">
      <formula>$H$99&lt;&gt;""</formula>
    </cfRule>
  </conditionalFormatting>
  <conditionalFormatting sqref="H103:N103">
    <cfRule type="expression" dxfId="32" priority="12">
      <formula>$H$103&lt;&gt;""</formula>
    </cfRule>
  </conditionalFormatting>
  <conditionalFormatting sqref="H104:N104">
    <cfRule type="expression" dxfId="31" priority="30">
      <formula>$B$88&lt;&gt;""</formula>
    </cfRule>
  </conditionalFormatting>
  <conditionalFormatting sqref="H107:N107">
    <cfRule type="expression" dxfId="30" priority="11">
      <formula>$H$107&lt;&gt;""</formula>
    </cfRule>
  </conditionalFormatting>
  <conditionalFormatting sqref="H108:N108">
    <cfRule type="expression" dxfId="29" priority="28">
      <formula>$B$88&lt;&gt;""</formula>
    </cfRule>
  </conditionalFormatting>
  <conditionalFormatting sqref="H126:N130">
    <cfRule type="expression" dxfId="28" priority="6">
      <formula>$B$88&lt;&gt;""</formula>
    </cfRule>
  </conditionalFormatting>
  <conditionalFormatting sqref="I113">
    <cfRule type="expression" dxfId="27" priority="15">
      <formula>B88&lt;&gt;""</formula>
    </cfRule>
  </conditionalFormatting>
  <conditionalFormatting sqref="I92:J95">
    <cfRule type="expression" dxfId="26" priority="33">
      <formula>$B$88&lt;&gt;""</formula>
    </cfRule>
  </conditionalFormatting>
  <conditionalFormatting sqref="J6">
    <cfRule type="cellIs" dxfId="25" priority="18" operator="equal">
      <formula>"No"</formula>
    </cfRule>
  </conditionalFormatting>
  <conditionalFormatting sqref="J17">
    <cfRule type="expression" dxfId="24" priority="50">
      <formula>J17=" authorization is required"</formula>
    </cfRule>
  </conditionalFormatting>
  <conditionalFormatting sqref="J68">
    <cfRule type="cellIs" dxfId="23" priority="9" operator="equal">
      <formula>"No"</formula>
    </cfRule>
  </conditionalFormatting>
  <conditionalFormatting sqref="J70">
    <cfRule type="expression" dxfId="22" priority="48">
      <formula>AND(B67&lt;&gt;"",J68&lt;&gt;"No")</formula>
    </cfRule>
  </conditionalFormatting>
  <conditionalFormatting sqref="J73">
    <cfRule type="expression" dxfId="21" priority="44">
      <formula>$J$70&gt;=1</formula>
    </cfRule>
  </conditionalFormatting>
  <conditionalFormatting sqref="J74">
    <cfRule type="expression" dxfId="20" priority="43">
      <formula>$J$70&gt;=2</formula>
    </cfRule>
  </conditionalFormatting>
  <conditionalFormatting sqref="J75">
    <cfRule type="expression" dxfId="19" priority="41">
      <formula>$J$70&gt;=3</formula>
    </cfRule>
  </conditionalFormatting>
  <conditionalFormatting sqref="J76">
    <cfRule type="expression" dxfId="18" priority="39">
      <formula>$J$70&gt;=4</formula>
    </cfRule>
  </conditionalFormatting>
  <conditionalFormatting sqref="K5">
    <cfRule type="expression" dxfId="17" priority="59">
      <formula>K35="Yes"</formula>
    </cfRule>
  </conditionalFormatting>
  <conditionalFormatting sqref="K10">
    <cfRule type="expression" dxfId="16" priority="54">
      <formula>K10=" authorization is required"</formula>
    </cfRule>
  </conditionalFormatting>
  <conditionalFormatting sqref="K35">
    <cfRule type="expression" dxfId="15" priority="62">
      <formula>K10="Yes"</formula>
    </cfRule>
  </conditionalFormatting>
  <conditionalFormatting sqref="K87">
    <cfRule type="expression" dxfId="14" priority="57">
      <formula>K86="Yes"</formula>
    </cfRule>
  </conditionalFormatting>
  <conditionalFormatting sqref="K68:O69">
    <cfRule type="expression" dxfId="13" priority="10">
      <formula>$J$6="No"</formula>
    </cfRule>
  </conditionalFormatting>
  <dataValidations count="6">
    <dataValidation type="list" allowBlank="1" showInputMessage="1" showErrorMessage="1" sqref="D15:H15" xr:uid="{6B298AF9-2EFA-4F0E-922C-F91E927E75E5}">
      <formula1>SCategory</formula1>
    </dataValidation>
    <dataValidation type="list" allowBlank="1" showInputMessage="1" showErrorMessage="1" sqref="D29:H29" xr:uid="{7A9AA941-BD00-45F7-9675-247246C20F4F}">
      <formula1>PStatus</formula1>
    </dataValidation>
    <dataValidation type="list" allowBlank="1" showInputMessage="1" showErrorMessage="1" sqref="D25:H25" xr:uid="{4E352EAE-200D-4DCB-A055-EBAAC767EA86}">
      <formula1>PType</formula1>
    </dataValidation>
    <dataValidation type="list" allowBlank="1" showInputMessage="1" showErrorMessage="1" sqref="D52:D53 G52:G53" xr:uid="{57C1DCED-DF83-4181-8CD4-AB36EBEFDA86}">
      <formula1>"Please Select, Yes, N/A"</formula1>
    </dataValidation>
    <dataValidation type="list" allowBlank="1" showInputMessage="1" showErrorMessage="1" sqref="J70" xr:uid="{EFC3E462-9A2F-4BB7-A529-B77A34EC25F7}">
      <formula1>"1,2,3, 4"</formula1>
    </dataValidation>
    <dataValidation type="list" allowBlank="1" showInputMessage="1" showErrorMessage="1" sqref="J10 I57 I92:J95 I37 I5" xr:uid="{521DF497-7796-4E4E-A89B-CE178EE0D98D}">
      <formula1>"Yes, No"</formula1>
    </dataValidation>
  </dataValidations>
  <hyperlinks>
    <hyperlink ref="R88" r:id="rId1" display="https://coaemsp.org/Forms.htm" xr:uid="{F15DF86D-DA0F-4CF9-BD8C-472600764FA1}"/>
    <hyperlink ref="R88:V88" r:id="rId2" display="https://coaemsp.org/resource-library" xr:uid="{DC1EE829-864A-4B58-A60A-F8E53248A572}"/>
    <hyperlink ref="R42:V42" r:id="rId3" display="Advisory Committee Meeting Minutes" xr:uid="{CB10975F-AF16-4CDB-90D5-5B605EC4DFEE}"/>
    <hyperlink ref="R111:V111" r:id="rId4" display="Advisory Committee Meeting Minutes" xr:uid="{4B991138-05D5-4ED6-A2EC-25A236CB90E2}"/>
    <hyperlink ref="R134:V134" r:id="rId5" display="https://coaemsp.org/resource-library" xr:uid="{CFEB1CC4-D9FC-450B-9BE1-337E80BCD658}"/>
  </hyperlinks>
  <printOptions horizontalCentered="1" verticalCentered="1"/>
  <pageMargins left="0.25" right="0.25" top="0.25" bottom="0.25" header="0.3" footer="0.3"/>
  <pageSetup scale="81" fitToHeight="0" orientation="landscape" horizontalDpi="300" verticalDpi="300" r:id="rId6"/>
  <colBreaks count="1" manualBreakCount="1">
    <brk id="15" max="1048575" man="1"/>
  </colBreaks>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9C00F-F5E6-4D90-BEE8-C624E659D14A}">
  <sheetPr>
    <tabColor rgb="FFD5B8EA"/>
  </sheetPr>
  <dimension ref="B1:V206"/>
  <sheetViews>
    <sheetView showGridLines="0" zoomScaleNormal="100" workbookViewId="0">
      <selection activeCell="D73" sqref="D73"/>
    </sheetView>
  </sheetViews>
  <sheetFormatPr defaultColWidth="9.140625" defaultRowHeight="15" x14ac:dyDescent="0.25"/>
  <cols>
    <col min="1" max="1" width="4.7109375" customWidth="1"/>
    <col min="2" max="2" width="17.42578125" customWidth="1"/>
    <col min="3" max="3" width="7.7109375" customWidth="1"/>
    <col min="4" max="4" width="15" customWidth="1"/>
    <col min="5" max="5" width="14" customWidth="1"/>
    <col min="6" max="6" width="13.42578125" customWidth="1"/>
    <col min="7" max="7" width="18.7109375" customWidth="1"/>
    <col min="8" max="8" width="13" customWidth="1"/>
    <col min="9" max="9" width="11.7109375" customWidth="1"/>
    <col min="10" max="10" width="14.28515625" customWidth="1"/>
    <col min="11" max="11" width="11" customWidth="1"/>
    <col min="12" max="12" width="11.7109375" customWidth="1"/>
    <col min="13" max="14" width="10.140625" customWidth="1"/>
  </cols>
  <sheetData>
    <row r="1" spans="2:22" s="25" customFormat="1" ht="45.95" customHeight="1" x14ac:dyDescent="0.25">
      <c r="B1" s="23" t="s">
        <v>68</v>
      </c>
      <c r="N1" s="38" t="str">
        <f>[12]Instructions!C19</f>
        <v>SSR Revised 2024.07</v>
      </c>
    </row>
    <row r="2" spans="2:22" s="25" customFormat="1" ht="23.25" customHeight="1" x14ac:dyDescent="0.2">
      <c r="B2" s="299">
        <f>'Title Page'!$D$10</f>
        <v>0</v>
      </c>
      <c r="C2" s="299"/>
      <c r="D2" s="299"/>
      <c r="E2" s="299"/>
      <c r="F2" s="299"/>
      <c r="G2" s="299"/>
      <c r="H2" s="299"/>
      <c r="I2" s="299"/>
      <c r="J2" s="299"/>
    </row>
    <row r="3" spans="2:22" s="25" customFormat="1" ht="27" customHeight="1" x14ac:dyDescent="0.2">
      <c r="B3" s="300" t="str">
        <f>IF('Title Page'!D3&lt;&gt;"Please Select",'Title Page'!D3,"")</f>
        <v/>
      </c>
      <c r="C3" s="300"/>
      <c r="D3" s="300"/>
      <c r="E3" s="300"/>
      <c r="F3" s="300"/>
      <c r="G3" s="300"/>
      <c r="H3" s="300"/>
      <c r="I3" s="300"/>
      <c r="J3" s="300"/>
      <c r="K3" s="300"/>
      <c r="L3" s="300"/>
      <c r="M3" s="300"/>
      <c r="N3" s="300"/>
      <c r="O3" s="300"/>
    </row>
    <row r="4" spans="2:22" s="25" customFormat="1" ht="14.25" x14ac:dyDescent="0.2"/>
    <row r="5" spans="2:22" s="25" customFormat="1" ht="30.75" customHeight="1" x14ac:dyDescent="0.2">
      <c r="O5" s="301" t="s">
        <v>173</v>
      </c>
      <c r="P5" s="301"/>
      <c r="Q5" s="301"/>
      <c r="R5" s="302" t="s">
        <v>174</v>
      </c>
      <c r="S5" s="302"/>
      <c r="T5" s="302"/>
      <c r="U5" s="302"/>
      <c r="V5" s="302"/>
    </row>
    <row r="6" spans="2:22" s="25" customFormat="1" ht="99" customHeight="1" x14ac:dyDescent="0.2">
      <c r="C6" s="59" t="s">
        <v>8</v>
      </c>
      <c r="D6" s="303" t="str">
        <f>IF([12]Instructions!A14&lt;&gt;"(LSSR)","The sponsor must verify there are qualified program personnel on file which have been approved through the CoAEMSP."&amp;"
                             The sponsor must establish the following program personnel: "&amp;"
                                               [Required]          President, Dean, Program Director, Medical Director  
                                               [If Applicable]    Satellite Lead Instructor(s)","The sponsor must verify there are qualified program personnel on file which have been approved through the CoAEMSP."&amp;"
                             The sponsor must establish the following program personnel: "&amp;"
                                               [Required]          President, Dean, Program Director, Medical Director")</f>
        <v>The sponsor must verify there are qualified program personnel on file which have been approved through the CoAEMSP.
                             The sponsor must establish the following program personnel: 
                                               [Required]          President, Dean, Program Director, Medical Director</v>
      </c>
      <c r="E6" s="303"/>
      <c r="F6" s="303"/>
      <c r="G6" s="303"/>
      <c r="H6" s="303"/>
      <c r="I6" s="303"/>
      <c r="J6" s="303"/>
      <c r="K6" s="303"/>
      <c r="L6" s="303"/>
      <c r="M6" s="303"/>
      <c r="N6" s="303"/>
      <c r="O6" s="303"/>
    </row>
    <row r="7" spans="2:22" s="25" customFormat="1" ht="65.45" customHeight="1" x14ac:dyDescent="0.2">
      <c r="B7" s="258" t="s">
        <v>67</v>
      </c>
      <c r="D7" s="304" t="s">
        <v>210</v>
      </c>
      <c r="E7" s="304"/>
      <c r="F7" s="304"/>
      <c r="G7" s="304"/>
      <c r="H7" s="304"/>
      <c r="I7" s="304"/>
      <c r="J7" s="304"/>
      <c r="K7" s="304"/>
      <c r="L7" s="304"/>
      <c r="M7" s="304"/>
      <c r="N7" s="304"/>
      <c r="O7" s="304"/>
    </row>
    <row r="8" spans="2:22" s="25" customFormat="1" ht="99.75" customHeight="1" x14ac:dyDescent="0.2">
      <c r="B8" s="258"/>
      <c r="D8" s="305" t="s">
        <v>211</v>
      </c>
      <c r="E8" s="305"/>
      <c r="F8" s="305"/>
      <c r="G8" s="305"/>
      <c r="H8" s="305"/>
      <c r="I8" s="305"/>
      <c r="J8" s="305"/>
      <c r="K8" s="305"/>
      <c r="L8" s="305"/>
    </row>
    <row r="9" spans="2:22" s="25" customFormat="1" ht="65.25" customHeight="1" x14ac:dyDescent="0.2">
      <c r="C9" s="40"/>
      <c r="D9" s="216" t="s">
        <v>212</v>
      </c>
      <c r="E9" s="216"/>
      <c r="F9" s="216"/>
      <c r="G9" s="216"/>
      <c r="H9" s="216"/>
      <c r="I9" s="216"/>
      <c r="J9" s="216"/>
      <c r="K9" s="216"/>
      <c r="L9" s="216"/>
      <c r="M9" s="216"/>
      <c r="N9" s="216"/>
      <c r="O9" s="216"/>
      <c r="S9" s="41"/>
    </row>
    <row r="10" spans="2:22" s="25" customFormat="1" ht="27" customHeight="1" x14ac:dyDescent="0.2">
      <c r="C10" s="40"/>
      <c r="H10" s="217" t="s">
        <v>65</v>
      </c>
      <c r="I10" s="217"/>
      <c r="J10" s="217"/>
      <c r="K10" s="217"/>
      <c r="L10" s="217"/>
      <c r="M10" s="217"/>
      <c r="N10" s="217"/>
      <c r="S10" s="41"/>
    </row>
    <row r="11" spans="2:22" s="25" customFormat="1" ht="29.25" customHeight="1" x14ac:dyDescent="0.2">
      <c r="C11" s="40"/>
      <c r="E11" s="275" t="s">
        <v>62</v>
      </c>
      <c r="F11" s="275"/>
      <c r="G11" s="275"/>
      <c r="H11" s="217" t="s">
        <v>175</v>
      </c>
      <c r="I11" s="217"/>
      <c r="J11" s="217"/>
      <c r="K11" s="217"/>
      <c r="L11" s="217"/>
      <c r="M11" s="217"/>
      <c r="N11" s="217"/>
      <c r="S11" s="41"/>
    </row>
    <row r="12" spans="2:22" s="25" customFormat="1" ht="27.75" customHeight="1" x14ac:dyDescent="0.2">
      <c r="C12" s="40"/>
      <c r="H12" s="226" t="s">
        <v>82</v>
      </c>
      <c r="I12" s="226"/>
      <c r="J12" s="226"/>
      <c r="K12" s="226"/>
      <c r="L12" s="226"/>
      <c r="M12" s="226"/>
      <c r="N12" s="226"/>
      <c r="S12" s="41"/>
    </row>
    <row r="13" spans="2:22" s="25" customFormat="1" ht="30" customHeight="1" x14ac:dyDescent="0.2"/>
    <row r="14" spans="2:22" s="25" customFormat="1" ht="14.25" x14ac:dyDescent="0.2"/>
    <row r="15" spans="2:22" s="25" customFormat="1" ht="14.25" x14ac:dyDescent="0.2"/>
    <row r="16" spans="2:22" s="25" customFormat="1" ht="15" customHeight="1" x14ac:dyDescent="0.2">
      <c r="C16" s="298" t="s">
        <v>9</v>
      </c>
      <c r="D16" s="235" t="s">
        <v>176</v>
      </c>
      <c r="E16" s="235"/>
      <c r="F16" s="235"/>
      <c r="G16" s="235"/>
      <c r="H16" s="235"/>
      <c r="I16" s="235"/>
      <c r="J16" s="235"/>
      <c r="K16" s="235"/>
      <c r="L16" s="235"/>
      <c r="M16" s="235"/>
    </row>
    <row r="17" spans="2:19" s="25" customFormat="1" ht="33" customHeight="1" x14ac:dyDescent="0.2">
      <c r="B17" s="258" t="s">
        <v>177</v>
      </c>
      <c r="C17" s="298"/>
      <c r="D17" s="235"/>
      <c r="E17" s="235"/>
      <c r="F17" s="235"/>
      <c r="G17" s="235"/>
      <c r="H17" s="235"/>
      <c r="I17" s="235"/>
      <c r="J17" s="235"/>
      <c r="K17" s="235"/>
      <c r="L17" s="235"/>
      <c r="M17" s="235"/>
    </row>
    <row r="18" spans="2:19" s="25" customFormat="1" ht="14.25" x14ac:dyDescent="0.2">
      <c r="B18" s="258"/>
      <c r="I18" s="5"/>
      <c r="J18" s="5"/>
      <c r="K18" s="5"/>
      <c r="L18" s="5"/>
      <c r="M18" s="5"/>
      <c r="N18" s="5"/>
      <c r="O18" s="5"/>
      <c r="P18" s="5"/>
      <c r="Q18" s="5"/>
      <c r="R18" s="5"/>
    </row>
    <row r="19" spans="2:19" s="25" customFormat="1" ht="42.6" customHeight="1" x14ac:dyDescent="0.2">
      <c r="B19" s="258"/>
      <c r="D19" s="297" t="s">
        <v>213</v>
      </c>
      <c r="E19" s="306"/>
      <c r="F19" s="306"/>
      <c r="G19" s="306"/>
      <c r="H19" s="306"/>
      <c r="I19" s="307"/>
      <c r="J19" s="107"/>
      <c r="K19" s="43" t="str">
        <f>IF(J19="", " &lt;=== Select from drop down list","")</f>
        <v xml:space="preserve"> &lt;=== Select from drop down list</v>
      </c>
      <c r="L19" s="5"/>
      <c r="M19" s="5"/>
      <c r="N19" s="5"/>
      <c r="O19" s="5"/>
      <c r="P19" s="5"/>
      <c r="Q19" s="5"/>
      <c r="R19" s="5"/>
    </row>
    <row r="20" spans="2:19" s="25" customFormat="1" ht="16.5" customHeight="1" x14ac:dyDescent="0.2">
      <c r="M20" s="5"/>
    </row>
    <row r="21" spans="2:19" s="25" customFormat="1" ht="42.6" customHeight="1" x14ac:dyDescent="0.2">
      <c r="B21" s="258" t="s">
        <v>178</v>
      </c>
      <c r="D21" s="297" t="str">
        <f>IF(OR(J19="Clinical Coordinator",J19="Both"),"                                Does the program utilize the Clinical Coordinator (CC) 
                                  position with individual(s) other than the Program Director?",IF(J19="Lead Instructor","                       Does the program utilize the Clinical Coordinator (CC) position?",IF(J19="None","","")))</f>
        <v/>
      </c>
      <c r="E21" s="297"/>
      <c r="F21" s="297"/>
      <c r="G21" s="297"/>
      <c r="H21" s="297"/>
      <c r="I21" s="297"/>
      <c r="J21" s="108"/>
      <c r="K21" s="43" t="str">
        <f>IF(D21&lt;&gt;""," &lt;=== Select from drop down list","")</f>
        <v/>
      </c>
      <c r="L21" s="5"/>
      <c r="M21" s="5"/>
      <c r="N21" s="5"/>
      <c r="O21" s="5"/>
      <c r="Q21" s="5"/>
      <c r="R21" s="5"/>
    </row>
    <row r="22" spans="2:19" s="25" customFormat="1" ht="16.5" customHeight="1" x14ac:dyDescent="0.2">
      <c r="B22" s="258"/>
      <c r="N22" s="5"/>
    </row>
    <row r="23" spans="2:19" s="25" customFormat="1" ht="36" customHeight="1" x14ac:dyDescent="0.2">
      <c r="D23" s="297" t="str">
        <f>IF(OR(J19="Lead Instructor",J19="Both"),"                                        Does the program utilize the Lead Instructor (LI) position
                                                  with individual(s) other than the Program Director?", IF(J19="Clinical Coordinator","                                         Does the program utilize the Lead Instructor (LI) position?",IF(OR(J19="None",J19=""),"")))</f>
        <v/>
      </c>
      <c r="E23" s="297"/>
      <c r="F23" s="297"/>
      <c r="G23" s="297"/>
      <c r="H23" s="297"/>
      <c r="I23" s="297"/>
      <c r="J23" s="108"/>
      <c r="K23" s="43" t="str">
        <f>IF(AND(D23&lt;&gt;"",J23="")," &lt;=== Select from drop down list","")</f>
        <v/>
      </c>
      <c r="L23" s="5"/>
      <c r="M23" s="5"/>
      <c r="N23" s="5"/>
      <c r="O23" s="5"/>
      <c r="Q23" s="5"/>
      <c r="R23" s="5"/>
    </row>
    <row r="24" spans="2:19" s="25" customFormat="1" ht="16.5" customHeight="1" x14ac:dyDescent="0.2">
      <c r="B24" s="258" t="s">
        <v>179</v>
      </c>
    </row>
    <row r="25" spans="2:19" s="25" customFormat="1" ht="36" customHeight="1" x14ac:dyDescent="0.2">
      <c r="B25" s="258"/>
      <c r="D25" s="295" t="s">
        <v>214</v>
      </c>
      <c r="E25" s="295"/>
      <c r="F25" s="295"/>
      <c r="G25" s="295"/>
      <c r="H25" s="295"/>
      <c r="I25" s="296"/>
      <c r="J25" s="109"/>
      <c r="K25" s="43" t="str">
        <f>IF(J25="", " &lt;=== Select from drop down list","")</f>
        <v xml:space="preserve"> &lt;=== Select from drop down list</v>
      </c>
      <c r="L25" s="5"/>
      <c r="M25" s="5"/>
      <c r="N25" s="5"/>
      <c r="O25" s="5"/>
      <c r="P25" s="5"/>
      <c r="Q25" s="5"/>
      <c r="R25" s="5"/>
    </row>
    <row r="26" spans="2:19" s="25" customFormat="1" ht="14.25" x14ac:dyDescent="0.2">
      <c r="B26" s="258"/>
    </row>
    <row r="27" spans="2:19" s="25" customFormat="1" ht="36" customHeight="1" x14ac:dyDescent="0.2">
      <c r="B27" s="258"/>
      <c r="D27" s="295" t="s">
        <v>215</v>
      </c>
      <c r="E27" s="295"/>
      <c r="F27" s="295"/>
      <c r="G27" s="295"/>
      <c r="H27" s="295"/>
      <c r="I27" s="296"/>
      <c r="J27" s="109"/>
      <c r="K27" s="43" t="str">
        <f>IF(J27="", " &lt;=== Select from drop down list","")</f>
        <v xml:space="preserve"> &lt;=== Select from drop down list</v>
      </c>
      <c r="L27" s="5"/>
      <c r="M27" s="5"/>
      <c r="N27" s="5"/>
      <c r="O27" s="5"/>
      <c r="P27" s="5"/>
      <c r="Q27" s="5"/>
      <c r="R27" s="5"/>
    </row>
    <row r="28" spans="2:19" s="25" customFormat="1" ht="15" customHeight="1" x14ac:dyDescent="0.2"/>
    <row r="29" spans="2:19" s="25" customFormat="1" ht="27.75" customHeight="1" x14ac:dyDescent="0.2">
      <c r="D29" s="110"/>
      <c r="E29" s="295" t="s">
        <v>216</v>
      </c>
      <c r="F29" s="295"/>
      <c r="G29" s="295"/>
      <c r="H29" s="295"/>
      <c r="I29" s="296"/>
      <c r="J29" s="109"/>
      <c r="K29" s="51" t="str">
        <f>IF(J29="", " &lt;=== Select from drop down list","")</f>
        <v xml:space="preserve"> &lt;=== Select from drop down list</v>
      </c>
      <c r="L29" s="5"/>
      <c r="M29" s="5"/>
      <c r="N29" s="5"/>
      <c r="O29" s="5"/>
      <c r="P29" s="5"/>
      <c r="Q29" s="5"/>
      <c r="R29" s="5"/>
    </row>
    <row r="30" spans="2:19" s="25" customFormat="1" ht="27" customHeight="1" x14ac:dyDescent="0.2">
      <c r="I30" s="5"/>
      <c r="J30" s="5"/>
      <c r="K30" s="5"/>
      <c r="L30" s="5"/>
      <c r="M30" s="5"/>
      <c r="N30" s="5"/>
      <c r="O30" s="5"/>
      <c r="P30" s="5"/>
      <c r="Q30" s="5"/>
      <c r="R30" s="5"/>
    </row>
    <row r="31" spans="2:19" s="25" customFormat="1" ht="30" customHeight="1" x14ac:dyDescent="0.2">
      <c r="I31" s="5"/>
      <c r="J31" s="5"/>
      <c r="K31" s="5"/>
      <c r="L31" s="5"/>
      <c r="M31" s="5"/>
      <c r="N31" s="5"/>
      <c r="O31" s="5"/>
      <c r="P31" s="5"/>
      <c r="Q31" s="5"/>
      <c r="R31" s="5"/>
    </row>
    <row r="32" spans="2:19" s="25" customFormat="1" ht="65.25" customHeight="1" x14ac:dyDescent="0.2">
      <c r="C32" s="40"/>
      <c r="D32" s="216" t="s">
        <v>217</v>
      </c>
      <c r="E32" s="216"/>
      <c r="F32" s="216"/>
      <c r="G32" s="216"/>
      <c r="H32" s="216"/>
      <c r="I32" s="216"/>
      <c r="J32" s="216"/>
      <c r="K32" s="216"/>
      <c r="L32" s="216"/>
      <c r="M32" s="216"/>
      <c r="N32" s="216"/>
      <c r="O32" s="216"/>
      <c r="S32" s="41"/>
    </row>
    <row r="33" spans="2:22" s="25" customFormat="1" ht="37.5" customHeight="1" x14ac:dyDescent="0.2">
      <c r="C33" s="40"/>
      <c r="H33" s="222" t="s">
        <v>63</v>
      </c>
      <c r="I33" s="222"/>
      <c r="J33" s="222"/>
      <c r="K33" s="222"/>
      <c r="L33" s="222"/>
      <c r="M33" s="222"/>
      <c r="N33" s="222"/>
      <c r="S33" s="41"/>
    </row>
    <row r="34" spans="2:22" s="25" customFormat="1" ht="30.75" customHeight="1" x14ac:dyDescent="0.2">
      <c r="C34" s="40"/>
      <c r="H34" s="222" t="s">
        <v>204</v>
      </c>
      <c r="I34" s="222"/>
      <c r="J34" s="222"/>
      <c r="K34" s="222"/>
      <c r="L34" s="222"/>
      <c r="M34" s="222"/>
      <c r="N34" s="222"/>
      <c r="S34" s="41"/>
    </row>
    <row r="35" spans="2:22" s="25" customFormat="1" ht="29.25" customHeight="1" x14ac:dyDescent="0.2">
      <c r="C35" s="40"/>
      <c r="E35" s="66"/>
      <c r="F35" s="66"/>
      <c r="G35" s="66"/>
      <c r="H35" s="222" t="s">
        <v>205</v>
      </c>
      <c r="I35" s="222"/>
      <c r="J35" s="222"/>
      <c r="K35" s="222"/>
      <c r="L35" s="222"/>
      <c r="M35" s="222"/>
      <c r="N35" s="222"/>
      <c r="S35" s="41"/>
    </row>
    <row r="36" spans="2:22" s="25" customFormat="1" ht="30.75" customHeight="1" x14ac:dyDescent="0.2">
      <c r="C36" s="40"/>
      <c r="H36" s="222" t="str">
        <f>IF(J21="Yes","                                            17c Job Description CC","")</f>
        <v/>
      </c>
      <c r="I36" s="222"/>
      <c r="J36" s="222"/>
      <c r="K36" s="222"/>
      <c r="L36" s="222"/>
      <c r="M36" s="222"/>
      <c r="N36" s="222"/>
      <c r="S36" s="41"/>
    </row>
    <row r="37" spans="2:22" s="25" customFormat="1" ht="29.25" customHeight="1" x14ac:dyDescent="0.2">
      <c r="C37" s="40"/>
      <c r="E37" s="66"/>
      <c r="F37" s="66"/>
      <c r="G37" s="66"/>
      <c r="H37" s="222" t="str">
        <f>IF(J23="Yes","                                            17d Job Description LI","")</f>
        <v/>
      </c>
      <c r="I37" s="222"/>
      <c r="J37" s="222"/>
      <c r="K37" s="222"/>
      <c r="L37" s="222"/>
      <c r="M37" s="222"/>
      <c r="N37" s="222"/>
      <c r="S37" s="41"/>
    </row>
    <row r="38" spans="2:22" s="25" customFormat="1" ht="27" customHeight="1" x14ac:dyDescent="0.2">
      <c r="C38" s="40"/>
      <c r="H38" s="222" t="str">
        <f>IF(J25="Yes","                                            17e Job Description Assoc MD", "")</f>
        <v/>
      </c>
      <c r="I38" s="222"/>
      <c r="J38" s="222"/>
      <c r="K38" s="222"/>
      <c r="L38" s="222"/>
      <c r="M38" s="222"/>
      <c r="N38" s="222"/>
      <c r="S38" s="41"/>
    </row>
    <row r="39" spans="2:22" s="25" customFormat="1" ht="27" customHeight="1" x14ac:dyDescent="0.2">
      <c r="C39" s="40"/>
      <c r="H39" s="222" t="str">
        <f>IF(J27="Yes","                                            17f Job Description Assist MD", "")</f>
        <v/>
      </c>
      <c r="I39" s="222"/>
      <c r="J39" s="222"/>
      <c r="K39" s="222"/>
      <c r="L39" s="222"/>
      <c r="M39" s="222"/>
      <c r="N39" s="222"/>
      <c r="S39" s="41"/>
    </row>
    <row r="40" spans="2:22" s="25" customFormat="1" ht="27" customHeight="1" x14ac:dyDescent="0.2">
      <c r="C40" s="40"/>
      <c r="H40" s="222" t="str">
        <f>IF(J29="Yes","                                            17g Job Description Faculty","")</f>
        <v/>
      </c>
      <c r="I40" s="222"/>
      <c r="J40" s="222"/>
      <c r="K40" s="222"/>
      <c r="L40" s="222"/>
      <c r="M40" s="222"/>
      <c r="N40" s="222"/>
      <c r="S40" s="41"/>
    </row>
    <row r="41" spans="2:22" s="25" customFormat="1" ht="27.75" customHeight="1" x14ac:dyDescent="0.2">
      <c r="C41" s="40"/>
      <c r="H41" s="224" t="s">
        <v>64</v>
      </c>
      <c r="I41" s="224"/>
      <c r="J41" s="224"/>
      <c r="K41" s="224"/>
      <c r="L41" s="224"/>
      <c r="M41" s="224"/>
      <c r="N41" s="224"/>
      <c r="S41" s="41"/>
    </row>
    <row r="42" spans="2:22" s="25" customFormat="1" ht="33.75" customHeight="1" x14ac:dyDescent="0.2"/>
    <row r="43" spans="2:22" s="25" customFormat="1" ht="14.25" x14ac:dyDescent="0.2"/>
    <row r="44" spans="2:22" s="25" customFormat="1" ht="14.25" x14ac:dyDescent="0.2"/>
    <row r="45" spans="2:22" s="25" customFormat="1" ht="56.25" customHeight="1" x14ac:dyDescent="0.2">
      <c r="B45" s="111"/>
      <c r="C45" s="294" t="s">
        <v>20</v>
      </c>
      <c r="D45" s="294"/>
      <c r="E45" s="294"/>
      <c r="F45" s="111"/>
      <c r="G45" s="111"/>
      <c r="H45" s="111"/>
      <c r="I45" s="111"/>
      <c r="J45" s="111"/>
      <c r="K45" s="111"/>
      <c r="L45" s="111"/>
      <c r="M45" s="111"/>
      <c r="N45" s="111"/>
      <c r="O45" s="225" t="s">
        <v>180</v>
      </c>
      <c r="P45" s="225"/>
      <c r="Q45" s="225"/>
      <c r="R45" s="227" t="s">
        <v>237</v>
      </c>
      <c r="S45" s="227"/>
      <c r="T45" s="227"/>
      <c r="U45" s="227"/>
      <c r="V45" s="227"/>
    </row>
    <row r="46" spans="2:22" s="25" customFormat="1" ht="14.25" x14ac:dyDescent="0.2">
      <c r="I46" s="5"/>
      <c r="J46" s="5"/>
      <c r="K46" s="5"/>
      <c r="L46" s="5"/>
      <c r="M46" s="5"/>
      <c r="N46" s="5"/>
      <c r="O46" s="5"/>
      <c r="P46" s="5"/>
      <c r="Q46" s="5"/>
      <c r="R46" s="5"/>
    </row>
    <row r="47" spans="2:22" s="25" customFormat="1" ht="83.45" customHeight="1" x14ac:dyDescent="0.2">
      <c r="B47" s="258" t="s">
        <v>181</v>
      </c>
      <c r="C47" s="59" t="s">
        <v>182</v>
      </c>
      <c r="D47" s="213" t="s">
        <v>235</v>
      </c>
      <c r="E47" s="213"/>
      <c r="F47" s="213"/>
      <c r="G47" s="213"/>
      <c r="H47" s="213"/>
      <c r="I47" s="213"/>
      <c r="J47" s="213"/>
      <c r="K47" s="213"/>
      <c r="L47" s="213"/>
      <c r="M47" s="5"/>
      <c r="N47" s="5"/>
      <c r="O47" s="293" t="s">
        <v>55</v>
      </c>
      <c r="P47" s="293"/>
      <c r="Q47" s="293"/>
      <c r="R47" s="5"/>
    </row>
    <row r="48" spans="2:22" s="25" customFormat="1" ht="26.25" customHeight="1" x14ac:dyDescent="0.2">
      <c r="B48" s="258"/>
      <c r="D48" s="250" t="s">
        <v>183</v>
      </c>
      <c r="E48" s="250"/>
      <c r="F48" s="250"/>
      <c r="G48" s="250"/>
      <c r="H48" s="250"/>
      <c r="I48" s="250"/>
      <c r="J48" s="250"/>
    </row>
    <row r="49" spans="3:19" s="25" customFormat="1" ht="5.25" customHeight="1" x14ac:dyDescent="0.2">
      <c r="I49" s="5"/>
      <c r="J49" s="5"/>
      <c r="K49" s="5"/>
      <c r="L49" s="5"/>
      <c r="M49" s="5"/>
      <c r="N49" s="5"/>
      <c r="O49" s="5"/>
      <c r="P49" s="5"/>
      <c r="Q49" s="5"/>
      <c r="R49" s="5"/>
    </row>
    <row r="50" spans="3:19" s="25" customFormat="1" ht="5.25" customHeight="1" x14ac:dyDescent="0.25">
      <c r="D50" s="287"/>
      <c r="E50" s="287"/>
      <c r="F50" s="287"/>
      <c r="G50" s="287"/>
      <c r="H50" s="287"/>
      <c r="I50" s="287"/>
      <c r="J50" s="287"/>
      <c r="K50" s="287"/>
      <c r="L50" s="287"/>
      <c r="M50" s="287"/>
      <c r="N50" s="287"/>
      <c r="O50" s="287"/>
      <c r="P50" s="5"/>
      <c r="Q50" s="5"/>
      <c r="R50" s="5"/>
    </row>
    <row r="51" spans="3:19" s="25" customFormat="1" ht="14.25" x14ac:dyDescent="0.2">
      <c r="D51" s="112" t="s">
        <v>61</v>
      </c>
      <c r="E51" s="113" t="s">
        <v>184</v>
      </c>
      <c r="F51" s="113"/>
      <c r="G51" s="113"/>
      <c r="H51" s="113"/>
      <c r="I51" s="114"/>
      <c r="J51" s="114"/>
      <c r="K51" s="114"/>
      <c r="L51" s="114"/>
      <c r="M51" s="114"/>
      <c r="N51" s="114"/>
      <c r="O51" s="114"/>
      <c r="P51" s="5"/>
      <c r="Q51" s="5"/>
      <c r="R51" s="5"/>
    </row>
    <row r="52" spans="3:19" s="25" customFormat="1" ht="18.75" customHeight="1" x14ac:dyDescent="0.2">
      <c r="D52" s="112" t="s">
        <v>61</v>
      </c>
      <c r="E52" s="113" t="s">
        <v>185</v>
      </c>
      <c r="F52" s="113"/>
      <c r="G52" s="113"/>
      <c r="H52" s="113"/>
      <c r="I52" s="114"/>
      <c r="J52" s="114"/>
      <c r="K52" s="114"/>
      <c r="L52" s="114"/>
      <c r="M52" s="114"/>
      <c r="N52" s="114"/>
      <c r="O52" s="114"/>
      <c r="P52" s="5"/>
      <c r="Q52" s="5"/>
      <c r="R52" s="5"/>
    </row>
    <row r="53" spans="3:19" s="25" customFormat="1" ht="18" customHeight="1" x14ac:dyDescent="0.2">
      <c r="D53" s="112" t="s">
        <v>61</v>
      </c>
      <c r="E53" s="113" t="s">
        <v>186</v>
      </c>
      <c r="F53" s="113"/>
      <c r="G53" s="113"/>
      <c r="H53" s="113"/>
      <c r="I53" s="114"/>
      <c r="J53" s="114"/>
      <c r="K53" s="114"/>
      <c r="L53" s="114"/>
      <c r="M53" s="114"/>
      <c r="N53" s="114"/>
      <c r="O53" s="114"/>
      <c r="P53" s="5"/>
      <c r="Q53" s="5"/>
      <c r="R53" s="5"/>
    </row>
    <row r="54" spans="3:19" s="25" customFormat="1" ht="15.75" customHeight="1" x14ac:dyDescent="0.2">
      <c r="D54" s="112" t="s">
        <v>61</v>
      </c>
      <c r="E54" s="113" t="s">
        <v>232</v>
      </c>
      <c r="F54" s="113"/>
      <c r="G54" s="113"/>
      <c r="H54" s="113"/>
      <c r="I54" s="114"/>
      <c r="J54" s="114"/>
      <c r="K54" s="114"/>
      <c r="L54" s="114"/>
      <c r="M54" s="114"/>
      <c r="N54" s="114"/>
      <c r="O54" s="114"/>
      <c r="P54" s="5"/>
      <c r="Q54" s="5"/>
      <c r="R54" s="5"/>
    </row>
    <row r="55" spans="3:19" s="25" customFormat="1" ht="14.25" x14ac:dyDescent="0.2">
      <c r="I55" s="5"/>
      <c r="J55" s="5"/>
      <c r="K55" s="5"/>
      <c r="L55" s="5"/>
      <c r="M55" s="5"/>
      <c r="N55" s="5"/>
      <c r="O55" s="5"/>
      <c r="P55" s="5"/>
      <c r="Q55" s="5"/>
      <c r="R55" s="5"/>
    </row>
    <row r="56" spans="3:19" s="25" customFormat="1" ht="14.25" x14ac:dyDescent="0.2">
      <c r="I56" s="5"/>
      <c r="J56" s="5"/>
      <c r="K56" s="5"/>
      <c r="L56" s="5"/>
      <c r="M56" s="5"/>
      <c r="N56" s="5"/>
      <c r="O56" s="5"/>
      <c r="P56" s="5"/>
      <c r="Q56" s="5"/>
      <c r="R56" s="5"/>
    </row>
    <row r="57" spans="3:19" s="25" customFormat="1" ht="65.25" customHeight="1" x14ac:dyDescent="0.2">
      <c r="C57" s="40"/>
      <c r="D57" s="216" t="s">
        <v>234</v>
      </c>
      <c r="E57" s="216"/>
      <c r="F57" s="216"/>
      <c r="G57" s="216"/>
      <c r="H57" s="216"/>
      <c r="I57" s="216"/>
      <c r="J57" s="216"/>
      <c r="K57" s="216"/>
      <c r="L57" s="216"/>
      <c r="M57" s="216"/>
      <c r="N57" s="216"/>
      <c r="O57" s="216"/>
      <c r="R57" s="5"/>
      <c r="S57" s="41"/>
    </row>
    <row r="58" spans="3:19" s="25" customFormat="1" ht="27" customHeight="1" x14ac:dyDescent="0.2">
      <c r="C58" s="40"/>
      <c r="H58" s="217" t="s">
        <v>84</v>
      </c>
      <c r="I58" s="217"/>
      <c r="J58" s="217"/>
      <c r="K58" s="217"/>
      <c r="L58" s="217"/>
      <c r="M58" s="217"/>
      <c r="N58" s="217"/>
      <c r="S58" s="41"/>
    </row>
    <row r="59" spans="3:19" s="25" customFormat="1" ht="29.25" customHeight="1" x14ac:dyDescent="0.2">
      <c r="C59" s="40"/>
      <c r="E59" s="66"/>
      <c r="F59" s="66"/>
      <c r="G59" s="66"/>
      <c r="H59" s="217" t="s">
        <v>233</v>
      </c>
      <c r="I59" s="217"/>
      <c r="J59" s="217"/>
      <c r="K59" s="217"/>
      <c r="L59" s="217"/>
      <c r="M59" s="217"/>
      <c r="N59" s="217"/>
      <c r="Q59" s="103"/>
      <c r="S59" s="41"/>
    </row>
    <row r="60" spans="3:19" s="25" customFormat="1" ht="27.75" customHeight="1" x14ac:dyDescent="0.2">
      <c r="C60" s="40"/>
      <c r="H60" s="226" t="s">
        <v>64</v>
      </c>
      <c r="I60" s="226"/>
      <c r="J60" s="226"/>
      <c r="K60" s="226"/>
      <c r="L60" s="226"/>
      <c r="M60" s="226"/>
      <c r="N60" s="226"/>
      <c r="S60" s="41"/>
    </row>
    <row r="61" spans="3:19" s="25" customFormat="1" ht="14.25" x14ac:dyDescent="0.2"/>
    <row r="62" spans="3:19" s="25" customFormat="1" ht="14.25" x14ac:dyDescent="0.2"/>
    <row r="63" spans="3:19" s="25" customFormat="1" ht="14.25" x14ac:dyDescent="0.2">
      <c r="D63" s="156"/>
      <c r="F63" s="157"/>
      <c r="G63" s="157"/>
      <c r="H63" s="157"/>
      <c r="I63" s="157"/>
      <c r="J63" s="157"/>
    </row>
    <row r="64" spans="3:19" s="25" customFormat="1" ht="14.25" x14ac:dyDescent="0.2">
      <c r="D64" s="156"/>
      <c r="F64" s="157"/>
      <c r="G64" s="157"/>
      <c r="H64" s="157"/>
      <c r="I64" s="157"/>
      <c r="J64" s="157"/>
    </row>
    <row r="65" spans="2:10" s="25" customFormat="1" ht="14.25" x14ac:dyDescent="0.2">
      <c r="D65" s="156"/>
      <c r="F65" s="157"/>
      <c r="G65" s="157"/>
      <c r="H65" s="157"/>
      <c r="I65" s="157"/>
      <c r="J65" s="157"/>
    </row>
    <row r="66" spans="2:10" s="25" customFormat="1" ht="14.25" x14ac:dyDescent="0.2">
      <c r="C66" s="22"/>
    </row>
    <row r="67" spans="2:10" s="25" customFormat="1" x14ac:dyDescent="0.25">
      <c r="B67" s="41"/>
      <c r="D67" s="291" t="s">
        <v>109</v>
      </c>
      <c r="E67" s="291"/>
      <c r="F67" s="291"/>
    </row>
    <row r="68" spans="2:10" s="25" customFormat="1" ht="14.25" x14ac:dyDescent="0.2">
      <c r="D68" s="25" t="s">
        <v>187</v>
      </c>
    </row>
    <row r="69" spans="2:10" s="25" customFormat="1" ht="8.25" customHeight="1" x14ac:dyDescent="0.2"/>
    <row r="70" spans="2:10" s="25" customFormat="1" ht="9" customHeight="1" x14ac:dyDescent="0.2"/>
    <row r="71" spans="2:10" s="25" customFormat="1" ht="36" x14ac:dyDescent="0.2">
      <c r="D71" s="28" t="s">
        <v>125</v>
      </c>
      <c r="E71" s="27" t="s">
        <v>110</v>
      </c>
      <c r="F71" s="27" t="s">
        <v>121</v>
      </c>
      <c r="G71" s="27" t="s">
        <v>122</v>
      </c>
      <c r="H71" s="29" t="s">
        <v>124</v>
      </c>
      <c r="I71" s="29" t="s">
        <v>123</v>
      </c>
      <c r="J71" s="28" t="s">
        <v>111</v>
      </c>
    </row>
    <row r="72" spans="2:10" s="25" customFormat="1" ht="14.25" x14ac:dyDescent="0.2">
      <c r="D72" s="27" t="s">
        <v>112</v>
      </c>
      <c r="E72" s="27" t="s">
        <v>113</v>
      </c>
      <c r="F72" s="27" t="s">
        <v>115</v>
      </c>
      <c r="G72" s="27" t="s">
        <v>115</v>
      </c>
      <c r="H72" s="27" t="s">
        <v>115</v>
      </c>
      <c r="I72" s="27" t="s">
        <v>115</v>
      </c>
      <c r="J72" s="27" t="s">
        <v>114</v>
      </c>
    </row>
    <row r="73" spans="2:10" s="25" customFormat="1" ht="29.25" customHeight="1" x14ac:dyDescent="0.2">
      <c r="D73" s="115"/>
      <c r="E73" s="116"/>
      <c r="F73" s="117"/>
      <c r="G73" s="117"/>
      <c r="H73" s="117"/>
      <c r="I73" s="117"/>
      <c r="J73" s="117"/>
    </row>
    <row r="74" spans="2:10" s="25" customFormat="1" ht="14.25" x14ac:dyDescent="0.2">
      <c r="D74" s="156"/>
      <c r="F74" s="157"/>
      <c r="G74" s="157"/>
      <c r="H74" s="157"/>
      <c r="I74" s="157"/>
      <c r="J74" s="157"/>
    </row>
    <row r="75" spans="2:10" s="25" customFormat="1" ht="14.25" x14ac:dyDescent="0.2">
      <c r="D75" s="156"/>
      <c r="F75" s="157"/>
      <c r="G75" s="157"/>
      <c r="H75" s="157"/>
      <c r="I75" s="157"/>
      <c r="J75" s="157"/>
    </row>
    <row r="76" spans="2:10" s="25" customFormat="1" ht="14.25" x14ac:dyDescent="0.2">
      <c r="D76" s="156"/>
      <c r="F76" s="157"/>
      <c r="G76" s="157"/>
      <c r="H76" s="157"/>
      <c r="I76" s="157"/>
      <c r="J76" s="157"/>
    </row>
    <row r="77" spans="2:10" s="25" customFormat="1" ht="14.25" x14ac:dyDescent="0.2">
      <c r="D77" s="156"/>
      <c r="F77" s="157"/>
      <c r="G77" s="157"/>
      <c r="H77" s="157"/>
      <c r="I77" s="157"/>
      <c r="J77" s="157"/>
    </row>
    <row r="78" spans="2:10" s="25" customFormat="1" ht="14.25" x14ac:dyDescent="0.2">
      <c r="D78" s="156"/>
      <c r="F78" s="157"/>
      <c r="G78" s="157"/>
      <c r="H78" s="157"/>
      <c r="I78" s="157"/>
      <c r="J78" s="157"/>
    </row>
    <row r="79" spans="2:10" s="25" customFormat="1" ht="14.25" x14ac:dyDescent="0.2"/>
    <row r="80" spans="2:10" s="25" customFormat="1" ht="14.25" x14ac:dyDescent="0.2"/>
    <row r="81" spans="2:22" s="25" customFormat="1" ht="14.25" x14ac:dyDescent="0.2">
      <c r="C81" s="22"/>
    </row>
    <row r="82" spans="2:22" s="25" customFormat="1" ht="56.25" customHeight="1" x14ac:dyDescent="0.2">
      <c r="B82" s="118"/>
      <c r="C82" s="292" t="s">
        <v>21</v>
      </c>
      <c r="D82" s="292"/>
      <c r="E82" s="292"/>
      <c r="F82" s="118"/>
      <c r="G82" s="118"/>
      <c r="H82" s="118"/>
      <c r="I82" s="118"/>
      <c r="J82" s="118"/>
      <c r="K82" s="118"/>
      <c r="L82" s="118"/>
      <c r="M82" s="118"/>
      <c r="N82" s="118"/>
      <c r="O82" s="225" t="s">
        <v>180</v>
      </c>
      <c r="P82" s="225"/>
      <c r="Q82" s="225"/>
      <c r="R82" s="227" t="s">
        <v>188</v>
      </c>
      <c r="S82" s="227"/>
      <c r="T82" s="227"/>
      <c r="U82" s="227"/>
      <c r="V82" s="227"/>
    </row>
    <row r="83" spans="2:22" s="25" customFormat="1" ht="14.25" x14ac:dyDescent="0.2">
      <c r="I83" s="5"/>
      <c r="J83" s="5"/>
      <c r="K83" s="5"/>
      <c r="L83" s="5"/>
      <c r="M83" s="5"/>
      <c r="N83" s="5"/>
      <c r="O83" s="5"/>
      <c r="P83" s="5"/>
      <c r="Q83" s="5"/>
      <c r="R83" s="5"/>
    </row>
    <row r="84" spans="2:22" s="25" customFormat="1" ht="84.75" customHeight="1" x14ac:dyDescent="0.2">
      <c r="B84" s="258" t="s">
        <v>189</v>
      </c>
      <c r="C84" s="62" t="s">
        <v>11</v>
      </c>
      <c r="D84" s="213" t="s">
        <v>218</v>
      </c>
      <c r="E84" s="213"/>
      <c r="F84" s="213"/>
      <c r="G84" s="213"/>
      <c r="H84" s="213"/>
      <c r="I84" s="213"/>
      <c r="J84" s="213"/>
      <c r="K84" s="213"/>
      <c r="L84" s="213"/>
      <c r="M84" s="5"/>
      <c r="N84" s="5"/>
      <c r="O84" s="293" t="s">
        <v>55</v>
      </c>
      <c r="P84" s="293"/>
      <c r="Q84" s="293"/>
      <c r="R84" s="5"/>
    </row>
    <row r="85" spans="2:22" s="25" customFormat="1" ht="25.5" customHeight="1" x14ac:dyDescent="0.2">
      <c r="B85" s="258"/>
      <c r="D85" s="250" t="s">
        <v>108</v>
      </c>
      <c r="E85" s="250"/>
      <c r="F85" s="250"/>
      <c r="G85" s="250"/>
      <c r="H85" s="250"/>
      <c r="I85" s="250"/>
      <c r="J85" s="250"/>
    </row>
    <row r="86" spans="2:22" s="25" customFormat="1" ht="5.25" customHeight="1" x14ac:dyDescent="0.2">
      <c r="B86" s="258"/>
      <c r="I86" s="5"/>
      <c r="J86" s="5"/>
      <c r="K86" s="5"/>
      <c r="L86" s="5"/>
      <c r="M86" s="5"/>
      <c r="N86" s="5"/>
      <c r="O86" s="5"/>
      <c r="P86" s="5"/>
      <c r="Q86" s="5"/>
      <c r="R86" s="5"/>
    </row>
    <row r="87" spans="2:22" s="25" customFormat="1" ht="5.25" customHeight="1" x14ac:dyDescent="0.25">
      <c r="D87" s="287"/>
      <c r="E87" s="287"/>
      <c r="F87" s="287"/>
      <c r="G87" s="287"/>
      <c r="H87" s="287"/>
      <c r="I87" s="287"/>
      <c r="J87" s="287"/>
      <c r="K87" s="287"/>
      <c r="L87" s="287"/>
      <c r="M87" s="287"/>
      <c r="N87" s="287"/>
      <c r="O87" s="287"/>
      <c r="P87" s="5"/>
      <c r="Q87" s="5"/>
      <c r="R87" s="5"/>
    </row>
    <row r="88" spans="2:22" s="25" customFormat="1" ht="45" customHeight="1" x14ac:dyDescent="0.2">
      <c r="D88" s="119" t="s">
        <v>61</v>
      </c>
      <c r="E88" s="288" t="s">
        <v>219</v>
      </c>
      <c r="F88" s="288"/>
      <c r="G88" s="288"/>
      <c r="H88" s="288"/>
      <c r="I88" s="288"/>
      <c r="J88" s="288"/>
      <c r="K88" s="288"/>
      <c r="L88" s="288"/>
      <c r="M88" s="288"/>
      <c r="N88" s="288"/>
      <c r="O88" s="288"/>
      <c r="P88" s="5"/>
      <c r="Q88" s="5"/>
      <c r="R88" s="5"/>
    </row>
    <row r="89" spans="2:22" s="25" customFormat="1" ht="17.25" customHeight="1" x14ac:dyDescent="0.2">
      <c r="D89" s="112" t="s">
        <v>61</v>
      </c>
      <c r="E89" s="158" t="s">
        <v>190</v>
      </c>
      <c r="F89" s="113"/>
      <c r="G89" s="113"/>
      <c r="H89" s="113"/>
      <c r="I89" s="114"/>
      <c r="J89" s="114"/>
      <c r="K89" s="114"/>
      <c r="L89" s="114"/>
      <c r="M89" s="114"/>
      <c r="N89" s="114"/>
      <c r="O89" s="114"/>
      <c r="P89" s="5"/>
      <c r="Q89" s="5"/>
      <c r="R89" s="5"/>
    </row>
    <row r="90" spans="2:22" s="25" customFormat="1" ht="27" customHeight="1" x14ac:dyDescent="0.2">
      <c r="D90" s="112" t="s">
        <v>61</v>
      </c>
      <c r="E90" s="288" t="s">
        <v>220</v>
      </c>
      <c r="F90" s="288"/>
      <c r="G90" s="288"/>
      <c r="H90" s="288"/>
      <c r="I90" s="288"/>
      <c r="J90" s="288"/>
      <c r="K90" s="288"/>
      <c r="L90" s="288"/>
      <c r="M90" s="288"/>
      <c r="N90" s="288"/>
      <c r="O90" s="288"/>
      <c r="P90" s="5"/>
      <c r="Q90" s="5"/>
      <c r="R90" s="5"/>
    </row>
    <row r="91" spans="2:22" s="25" customFormat="1" ht="27" customHeight="1" x14ac:dyDescent="0.2">
      <c r="D91" s="119" t="s">
        <v>83</v>
      </c>
      <c r="E91" s="289" t="s">
        <v>202</v>
      </c>
      <c r="F91" s="289"/>
      <c r="G91" s="289"/>
      <c r="H91" s="289"/>
      <c r="I91" s="289"/>
      <c r="J91" s="289"/>
      <c r="K91" s="289"/>
      <c r="L91" s="289"/>
      <c r="M91" s="289"/>
      <c r="N91" s="289"/>
      <c r="O91" s="289"/>
      <c r="P91" s="5"/>
      <c r="Q91" s="5"/>
      <c r="R91" s="5"/>
    </row>
    <row r="92" spans="2:22" s="25" customFormat="1" ht="14.25" x14ac:dyDescent="0.2">
      <c r="D92" s="112" t="s">
        <v>61</v>
      </c>
      <c r="E92" s="113" t="s">
        <v>191</v>
      </c>
      <c r="F92" s="113"/>
      <c r="G92" s="113"/>
      <c r="H92" s="113"/>
      <c r="I92" s="114"/>
      <c r="J92" s="114"/>
      <c r="K92" s="114"/>
      <c r="L92" s="114"/>
      <c r="M92" s="114"/>
      <c r="N92" s="114"/>
      <c r="O92" s="114"/>
      <c r="P92" s="5"/>
      <c r="Q92" s="5"/>
      <c r="R92" s="5"/>
    </row>
    <row r="93" spans="2:22" s="25" customFormat="1" ht="14.25" x14ac:dyDescent="0.2">
      <c r="D93" s="112" t="s">
        <v>61</v>
      </c>
      <c r="E93" s="113" t="s">
        <v>192</v>
      </c>
      <c r="F93" s="113"/>
      <c r="G93" s="113"/>
      <c r="H93" s="113"/>
      <c r="I93" s="114"/>
      <c r="J93" s="114"/>
      <c r="K93" s="114"/>
      <c r="L93" s="114"/>
      <c r="M93" s="114"/>
      <c r="N93" s="114"/>
      <c r="O93" s="114"/>
      <c r="P93" s="5"/>
      <c r="Q93" s="5"/>
      <c r="R93" s="5"/>
    </row>
    <row r="94" spans="2:22" s="120" customFormat="1" ht="57.75" customHeight="1" x14ac:dyDescent="0.25">
      <c r="D94" s="121" t="s">
        <v>61</v>
      </c>
      <c r="E94" s="290" t="s">
        <v>203</v>
      </c>
      <c r="F94" s="290"/>
      <c r="G94" s="290"/>
      <c r="H94" s="290"/>
      <c r="I94" s="290"/>
      <c r="J94" s="290"/>
      <c r="K94" s="290"/>
      <c r="L94" s="290"/>
      <c r="M94" s="290"/>
      <c r="N94" s="290"/>
      <c r="O94" s="290"/>
      <c r="P94" s="122"/>
      <c r="Q94" s="122"/>
      <c r="R94" s="122"/>
    </row>
    <row r="95" spans="2:22" s="25" customFormat="1" ht="14.25" x14ac:dyDescent="0.2">
      <c r="I95" s="5"/>
      <c r="J95" s="5"/>
      <c r="K95" s="5"/>
      <c r="L95" s="5"/>
      <c r="M95" s="5"/>
      <c r="N95" s="5"/>
      <c r="O95" s="5"/>
      <c r="P95" s="5"/>
      <c r="Q95" s="5"/>
      <c r="R95" s="5"/>
    </row>
    <row r="96" spans="2:22" s="25" customFormat="1" ht="14.25" x14ac:dyDescent="0.2">
      <c r="I96" s="5"/>
      <c r="J96" s="5"/>
      <c r="K96" s="5"/>
      <c r="L96" s="5"/>
      <c r="M96" s="5"/>
      <c r="N96" s="5"/>
      <c r="O96" s="5"/>
      <c r="P96" s="5"/>
      <c r="Q96" s="5"/>
      <c r="R96" s="5"/>
    </row>
    <row r="97" spans="2:22" s="25" customFormat="1" ht="118.5" customHeight="1" x14ac:dyDescent="0.2">
      <c r="C97" s="40"/>
      <c r="D97" s="216" t="s">
        <v>236</v>
      </c>
      <c r="E97" s="216"/>
      <c r="F97" s="216"/>
      <c r="G97" s="216"/>
      <c r="H97" s="216"/>
      <c r="I97" s="216"/>
      <c r="J97" s="216"/>
      <c r="K97" s="216"/>
      <c r="L97" s="216"/>
      <c r="M97" s="216"/>
      <c r="N97" s="216"/>
      <c r="O97" s="216"/>
      <c r="S97" s="41"/>
    </row>
    <row r="98" spans="2:22" s="25" customFormat="1" ht="27" customHeight="1" x14ac:dyDescent="0.2">
      <c r="C98" s="40"/>
      <c r="H98" s="217" t="s">
        <v>84</v>
      </c>
      <c r="I98" s="217"/>
      <c r="J98" s="217"/>
      <c r="K98" s="217"/>
      <c r="L98" s="217"/>
      <c r="M98" s="217"/>
      <c r="N98" s="217"/>
      <c r="S98" s="41"/>
    </row>
    <row r="99" spans="2:22" s="25" customFormat="1" ht="29.25" customHeight="1" x14ac:dyDescent="0.2">
      <c r="C99" s="40"/>
      <c r="E99" s="66"/>
      <c r="F99" s="66"/>
      <c r="G99" s="66"/>
      <c r="H99" s="217" t="s">
        <v>193</v>
      </c>
      <c r="I99" s="217"/>
      <c r="J99" s="217"/>
      <c r="K99" s="217"/>
      <c r="L99" s="217"/>
      <c r="M99" s="217"/>
      <c r="N99" s="217"/>
      <c r="S99" s="41"/>
    </row>
    <row r="100" spans="2:22" s="25" customFormat="1" ht="29.25" customHeight="1" x14ac:dyDescent="0.2">
      <c r="C100" s="40"/>
      <c r="E100" s="275" t="s">
        <v>60</v>
      </c>
      <c r="F100" s="275"/>
      <c r="G100" s="275"/>
      <c r="H100" s="217" t="s">
        <v>194</v>
      </c>
      <c r="I100" s="217"/>
      <c r="J100" s="217"/>
      <c r="K100" s="217"/>
      <c r="L100" s="217"/>
      <c r="M100" s="217"/>
      <c r="N100" s="217"/>
      <c r="S100" s="41"/>
    </row>
    <row r="101" spans="2:22" s="25" customFormat="1" ht="27.75" customHeight="1" x14ac:dyDescent="0.2">
      <c r="C101" s="40"/>
      <c r="H101" s="226" t="s">
        <v>64</v>
      </c>
      <c r="I101" s="226"/>
      <c r="J101" s="226"/>
      <c r="K101" s="226"/>
      <c r="L101" s="226"/>
      <c r="M101" s="226"/>
      <c r="N101" s="226"/>
      <c r="S101" s="41"/>
    </row>
    <row r="102" spans="2:22" s="25" customFormat="1" ht="14.25" x14ac:dyDescent="0.2"/>
    <row r="103" spans="2:22" s="25" customFormat="1" ht="14.25" x14ac:dyDescent="0.2"/>
    <row r="104" spans="2:22" s="25" customFormat="1" ht="14.25" x14ac:dyDescent="0.2"/>
    <row r="105" spans="2:22" s="25" customFormat="1" ht="14.25" x14ac:dyDescent="0.2"/>
    <row r="106" spans="2:22" s="25" customFormat="1" ht="56.25" customHeight="1" x14ac:dyDescent="0.25">
      <c r="B106" s="123"/>
      <c r="C106" s="123" t="s">
        <v>120</v>
      </c>
      <c r="D106" s="123"/>
      <c r="E106" s="123"/>
      <c r="F106" s="123"/>
      <c r="G106" s="123"/>
      <c r="H106" s="123"/>
      <c r="I106" s="123"/>
      <c r="J106" s="123"/>
      <c r="K106" s="123"/>
      <c r="L106" s="123"/>
      <c r="M106" s="286"/>
      <c r="N106" s="286"/>
      <c r="O106" s="225"/>
      <c r="P106" s="225"/>
      <c r="Q106" s="225"/>
      <c r="R106" s="279"/>
      <c r="S106" s="279"/>
      <c r="T106" s="279"/>
      <c r="U106" s="279"/>
      <c r="V106" s="279"/>
    </row>
    <row r="107" spans="2:22" s="25" customFormat="1" ht="14.25" x14ac:dyDescent="0.2"/>
    <row r="108" spans="2:22" s="25" customFormat="1" ht="15" customHeight="1" x14ac:dyDescent="0.2">
      <c r="B108" s="258" t="s">
        <v>195</v>
      </c>
    </row>
    <row r="109" spans="2:22" s="25" customFormat="1" ht="60.75" customHeight="1" x14ac:dyDescent="0.2">
      <c r="B109" s="258"/>
      <c r="C109" s="62" t="s">
        <v>12</v>
      </c>
      <c r="D109" s="213" t="str">
        <f>"Identify the instructional faculty designated to coordinate supervision and provide frequent assessments of the students’ progress in achieving acceptable " &amp;'Program Info'!B3&amp;" program requirements.  This excludes the Program Director."</f>
        <v>Identify the instructional faculty designated to coordinate supervision and provide frequent assessments of the students’ progress in achieving acceptable  program requirements.  This excludes the Program Director.</v>
      </c>
      <c r="E109" s="213"/>
      <c r="F109" s="213"/>
      <c r="G109" s="213"/>
      <c r="H109" s="213"/>
      <c r="I109" s="213"/>
      <c r="J109" s="213"/>
      <c r="K109" s="213"/>
      <c r="L109" s="213"/>
    </row>
    <row r="110" spans="2:22" s="25" customFormat="1" ht="15" customHeight="1" x14ac:dyDescent="0.2">
      <c r="B110" s="258"/>
      <c r="D110" s="124"/>
      <c r="E110" s="124"/>
      <c r="F110" s="124"/>
      <c r="G110" s="124"/>
      <c r="H110" s="124"/>
      <c r="I110" s="124"/>
      <c r="J110" s="124"/>
      <c r="K110" s="124"/>
    </row>
    <row r="111" spans="2:22" s="25" customFormat="1" ht="52.5" customHeight="1" x14ac:dyDescent="0.2">
      <c r="D111" s="280" t="s">
        <v>221</v>
      </c>
      <c r="E111" s="281"/>
      <c r="F111" s="281"/>
      <c r="G111" s="281"/>
      <c r="H111" s="281"/>
      <c r="I111" s="281"/>
      <c r="J111" s="281"/>
      <c r="K111" s="281"/>
      <c r="L111" s="281"/>
      <c r="M111" s="281"/>
      <c r="N111" s="281"/>
      <c r="O111" s="125">
        <f>COUNTA(D114:E133)</f>
        <v>0</v>
      </c>
    </row>
    <row r="112" spans="2:22" s="25" customFormat="1" ht="15" customHeight="1" x14ac:dyDescent="0.2">
      <c r="D112" s="282" t="str">
        <f>'Program Info'!B3&amp;"  Paid Full-Time  
Faculty Member Name"</f>
        <v xml:space="preserve">  Paid Full-Time  
Faculty Member Name</v>
      </c>
      <c r="E112" s="283"/>
      <c r="F112" s="126" t="s">
        <v>86</v>
      </c>
      <c r="G112" s="127" t="s">
        <v>36</v>
      </c>
      <c r="H112" s="128" t="s">
        <v>85</v>
      </c>
      <c r="I112" s="128" t="s">
        <v>37</v>
      </c>
      <c r="J112" s="128" t="s">
        <v>42</v>
      </c>
      <c r="K112" s="127" t="s">
        <v>40</v>
      </c>
      <c r="L112" s="127" t="s">
        <v>40</v>
      </c>
      <c r="M112" s="128" t="s">
        <v>40</v>
      </c>
      <c r="N112" s="128" t="s">
        <v>40</v>
      </c>
    </row>
    <row r="113" spans="3:14" s="25" customFormat="1" ht="24" customHeight="1" x14ac:dyDescent="0.2">
      <c r="D113" s="284"/>
      <c r="E113" s="285"/>
      <c r="F113" s="129" t="s">
        <v>87</v>
      </c>
      <c r="G113" s="130" t="s">
        <v>196</v>
      </c>
      <c r="H113" s="131" t="s">
        <v>36</v>
      </c>
      <c r="I113" s="131" t="s">
        <v>38</v>
      </c>
      <c r="J113" s="131" t="s">
        <v>39</v>
      </c>
      <c r="K113" s="131" t="s">
        <v>37</v>
      </c>
      <c r="L113" s="131" t="s">
        <v>41</v>
      </c>
      <c r="M113" s="131" t="s">
        <v>48</v>
      </c>
      <c r="N113" s="131" t="s">
        <v>49</v>
      </c>
    </row>
    <row r="114" spans="3:14" s="25" customFormat="1" ht="14.25" x14ac:dyDescent="0.2">
      <c r="C114" s="82" t="s">
        <v>88</v>
      </c>
      <c r="D114" s="278"/>
      <c r="E114" s="277"/>
      <c r="F114" s="132"/>
      <c r="G114" s="133"/>
      <c r="H114" s="87"/>
      <c r="I114" s="87"/>
      <c r="J114" s="87"/>
      <c r="K114" s="87"/>
      <c r="L114" s="87"/>
      <c r="M114" s="87"/>
      <c r="N114" s="87"/>
    </row>
    <row r="115" spans="3:14" s="25" customFormat="1" ht="14.25" x14ac:dyDescent="0.2">
      <c r="C115" s="82" t="s">
        <v>89</v>
      </c>
      <c r="D115" s="276"/>
      <c r="E115" s="277"/>
      <c r="F115" s="132"/>
      <c r="G115" s="133"/>
      <c r="H115" s="87"/>
      <c r="I115" s="87"/>
      <c r="J115" s="87"/>
      <c r="K115" s="87"/>
      <c r="L115" s="87"/>
      <c r="M115" s="87"/>
      <c r="N115" s="87"/>
    </row>
    <row r="116" spans="3:14" s="25" customFormat="1" ht="14.25" x14ac:dyDescent="0.2">
      <c r="C116" s="82" t="s">
        <v>90</v>
      </c>
      <c r="D116" s="276"/>
      <c r="E116" s="277"/>
      <c r="F116" s="132"/>
      <c r="G116" s="133"/>
      <c r="H116" s="87"/>
      <c r="I116" s="87"/>
      <c r="J116" s="87"/>
      <c r="K116" s="87"/>
      <c r="L116" s="87"/>
      <c r="M116" s="87"/>
      <c r="N116" s="87"/>
    </row>
    <row r="117" spans="3:14" s="25" customFormat="1" ht="14.25" x14ac:dyDescent="0.2">
      <c r="C117" s="82" t="s">
        <v>91</v>
      </c>
      <c r="D117" s="276"/>
      <c r="E117" s="277"/>
      <c r="F117" s="132"/>
      <c r="G117" s="133"/>
      <c r="H117" s="87"/>
      <c r="I117" s="87"/>
      <c r="J117" s="87"/>
      <c r="K117" s="87"/>
      <c r="L117" s="87"/>
      <c r="M117" s="87"/>
      <c r="N117" s="87"/>
    </row>
    <row r="118" spans="3:14" s="25" customFormat="1" ht="14.25" x14ac:dyDescent="0.2">
      <c r="C118" s="82" t="s">
        <v>92</v>
      </c>
      <c r="D118" s="276"/>
      <c r="E118" s="277"/>
      <c r="F118" s="132"/>
      <c r="G118" s="133"/>
      <c r="H118" s="87"/>
      <c r="I118" s="87"/>
      <c r="J118" s="87"/>
      <c r="K118" s="87"/>
      <c r="L118" s="87"/>
      <c r="M118" s="87"/>
      <c r="N118" s="87"/>
    </row>
    <row r="119" spans="3:14" s="25" customFormat="1" ht="14.25" x14ac:dyDescent="0.2">
      <c r="C119" s="82" t="s">
        <v>93</v>
      </c>
      <c r="D119" s="276"/>
      <c r="E119" s="277"/>
      <c r="F119" s="132"/>
      <c r="G119" s="133"/>
      <c r="H119" s="87"/>
      <c r="I119" s="87"/>
      <c r="J119" s="87"/>
      <c r="K119" s="87"/>
      <c r="L119" s="87"/>
      <c r="M119" s="87"/>
      <c r="N119" s="87"/>
    </row>
    <row r="120" spans="3:14" s="25" customFormat="1" ht="14.25" x14ac:dyDescent="0.2">
      <c r="C120" s="82" t="s">
        <v>94</v>
      </c>
      <c r="D120" s="276"/>
      <c r="E120" s="277"/>
      <c r="F120" s="132"/>
      <c r="G120" s="133"/>
      <c r="H120" s="87"/>
      <c r="I120" s="87"/>
      <c r="J120" s="87"/>
      <c r="K120" s="87"/>
      <c r="L120" s="87"/>
      <c r="M120" s="87"/>
      <c r="N120" s="87"/>
    </row>
    <row r="121" spans="3:14" s="25" customFormat="1" ht="14.25" x14ac:dyDescent="0.2">
      <c r="C121" s="82" t="s">
        <v>95</v>
      </c>
      <c r="D121" s="276"/>
      <c r="E121" s="277"/>
      <c r="F121" s="132"/>
      <c r="G121" s="133"/>
      <c r="H121" s="87"/>
      <c r="I121" s="87"/>
      <c r="J121" s="87"/>
      <c r="K121" s="87"/>
      <c r="L121" s="87"/>
      <c r="M121" s="87"/>
      <c r="N121" s="87"/>
    </row>
    <row r="122" spans="3:14" s="25" customFormat="1" ht="14.25" x14ac:dyDescent="0.2">
      <c r="C122" s="82" t="s">
        <v>96</v>
      </c>
      <c r="D122" s="276"/>
      <c r="E122" s="277"/>
      <c r="F122" s="132"/>
      <c r="G122" s="133"/>
      <c r="H122" s="134"/>
      <c r="I122" s="87"/>
      <c r="J122" s="134"/>
      <c r="K122" s="134"/>
      <c r="L122" s="134"/>
      <c r="M122" s="134"/>
      <c r="N122" s="134"/>
    </row>
    <row r="123" spans="3:14" s="25" customFormat="1" ht="14.25" x14ac:dyDescent="0.2">
      <c r="C123" s="82" t="s">
        <v>97</v>
      </c>
      <c r="D123" s="276"/>
      <c r="E123" s="277"/>
      <c r="F123" s="132"/>
      <c r="G123" s="133"/>
      <c r="H123" s="134"/>
      <c r="I123" s="87"/>
      <c r="J123" s="134"/>
      <c r="K123" s="134"/>
      <c r="L123" s="134"/>
      <c r="M123" s="134"/>
      <c r="N123" s="134"/>
    </row>
    <row r="124" spans="3:14" s="25" customFormat="1" ht="14.25" x14ac:dyDescent="0.2">
      <c r="C124" s="82" t="s">
        <v>98</v>
      </c>
      <c r="D124" s="276"/>
      <c r="E124" s="277"/>
      <c r="F124" s="132"/>
      <c r="G124" s="133"/>
      <c r="H124" s="134"/>
      <c r="I124" s="87"/>
      <c r="J124" s="134"/>
      <c r="K124" s="134"/>
      <c r="L124" s="134"/>
      <c r="M124" s="134"/>
      <c r="N124" s="134"/>
    </row>
    <row r="125" spans="3:14" s="25" customFormat="1" ht="14.25" x14ac:dyDescent="0.2">
      <c r="C125" s="82" t="s">
        <v>99</v>
      </c>
      <c r="D125" s="276"/>
      <c r="E125" s="277"/>
      <c r="F125" s="132"/>
      <c r="G125" s="133"/>
      <c r="H125" s="134"/>
      <c r="I125" s="87"/>
      <c r="J125" s="134"/>
      <c r="K125" s="134"/>
      <c r="L125" s="134"/>
      <c r="M125" s="134"/>
      <c r="N125" s="134"/>
    </row>
    <row r="126" spans="3:14" s="25" customFormat="1" ht="14.25" x14ac:dyDescent="0.2">
      <c r="C126" s="82" t="s">
        <v>100</v>
      </c>
      <c r="D126" s="276"/>
      <c r="E126" s="277"/>
      <c r="F126" s="132"/>
      <c r="G126" s="133"/>
      <c r="H126" s="134"/>
      <c r="I126" s="87"/>
      <c r="J126" s="134"/>
      <c r="K126" s="134"/>
      <c r="L126" s="134"/>
      <c r="M126" s="134"/>
      <c r="N126" s="134"/>
    </row>
    <row r="127" spans="3:14" s="25" customFormat="1" ht="14.25" x14ac:dyDescent="0.2">
      <c r="C127" s="82" t="s">
        <v>101</v>
      </c>
      <c r="D127" s="276"/>
      <c r="E127" s="277"/>
      <c r="F127" s="132"/>
      <c r="G127" s="133"/>
      <c r="H127" s="134"/>
      <c r="I127" s="87"/>
      <c r="J127" s="134"/>
      <c r="K127" s="134"/>
      <c r="L127" s="134"/>
      <c r="M127" s="134"/>
      <c r="N127" s="134"/>
    </row>
    <row r="128" spans="3:14" s="25" customFormat="1" ht="14.25" x14ac:dyDescent="0.2">
      <c r="C128" s="82" t="s">
        <v>102</v>
      </c>
      <c r="D128" s="276"/>
      <c r="E128" s="277"/>
      <c r="F128" s="132"/>
      <c r="G128" s="133"/>
      <c r="H128" s="134"/>
      <c r="I128" s="87"/>
      <c r="J128" s="134"/>
      <c r="K128" s="134"/>
      <c r="L128" s="134"/>
      <c r="M128" s="134"/>
      <c r="N128" s="134"/>
    </row>
    <row r="129" spans="3:19" s="25" customFormat="1" ht="14.25" x14ac:dyDescent="0.2">
      <c r="C129" s="82" t="s">
        <v>103</v>
      </c>
      <c r="D129" s="276"/>
      <c r="E129" s="277"/>
      <c r="F129" s="132"/>
      <c r="G129" s="133"/>
      <c r="H129" s="134"/>
      <c r="I129" s="87"/>
      <c r="J129" s="134"/>
      <c r="K129" s="134"/>
      <c r="L129" s="134"/>
      <c r="M129" s="134"/>
      <c r="N129" s="134"/>
    </row>
    <row r="130" spans="3:19" s="25" customFormat="1" ht="14.25" x14ac:dyDescent="0.2">
      <c r="C130" s="82" t="s">
        <v>104</v>
      </c>
      <c r="D130" s="276"/>
      <c r="E130" s="277"/>
      <c r="F130" s="132"/>
      <c r="G130" s="133"/>
      <c r="H130" s="134"/>
      <c r="I130" s="87"/>
      <c r="J130" s="134"/>
      <c r="K130" s="134"/>
      <c r="L130" s="134"/>
      <c r="M130" s="134"/>
      <c r="N130" s="134"/>
    </row>
    <row r="131" spans="3:19" s="25" customFormat="1" ht="14.25" x14ac:dyDescent="0.2">
      <c r="C131" s="82" t="s">
        <v>105</v>
      </c>
      <c r="D131" s="276"/>
      <c r="E131" s="277"/>
      <c r="F131" s="132"/>
      <c r="G131" s="133"/>
      <c r="H131" s="134"/>
      <c r="I131" s="87"/>
      <c r="J131" s="134"/>
      <c r="K131" s="134"/>
      <c r="L131" s="134"/>
      <c r="M131" s="134"/>
      <c r="N131" s="134"/>
    </row>
    <row r="132" spans="3:19" s="25" customFormat="1" ht="14.25" x14ac:dyDescent="0.2">
      <c r="C132" s="82" t="s">
        <v>106</v>
      </c>
      <c r="D132" s="276"/>
      <c r="E132" s="277"/>
      <c r="F132" s="132"/>
      <c r="G132" s="133"/>
      <c r="H132" s="134"/>
      <c r="I132" s="87"/>
      <c r="J132" s="134"/>
      <c r="K132" s="134"/>
      <c r="L132" s="134"/>
      <c r="M132" s="134"/>
      <c r="N132" s="134"/>
    </row>
    <row r="133" spans="3:19" s="25" customFormat="1" ht="14.25" x14ac:dyDescent="0.2">
      <c r="C133" s="82" t="s">
        <v>107</v>
      </c>
      <c r="D133" s="276"/>
      <c r="E133" s="277"/>
      <c r="F133" s="132"/>
      <c r="G133" s="133"/>
      <c r="H133" s="134"/>
      <c r="I133" s="87"/>
      <c r="J133" s="134"/>
      <c r="K133" s="134"/>
      <c r="L133" s="134"/>
      <c r="M133" s="134"/>
      <c r="N133" s="134"/>
    </row>
    <row r="134" spans="3:19" s="25" customFormat="1" ht="14.25" x14ac:dyDescent="0.2"/>
    <row r="135" spans="3:19" s="25" customFormat="1" ht="65.25" customHeight="1" x14ac:dyDescent="0.2">
      <c r="C135" s="40"/>
      <c r="D135" s="216" t="str">
        <f>"Place a current curriculum vitae (CV) for each of the " &amp;'Program Info'!B3&amp;" faculty members listed above in the Documentation folder.  Each document must be titled with the 'EXACT document name' and must be included as the type of file format listed below (not Word 97-2003 [.doc], Word 2013 [.docx], or Excel [.xls])."</f>
        <v>Place a current curriculum vitae (CV) for each of the  faculty members listed above in the Documentation folder.  Each document must be titled with the 'EXACT document name' and must be included as the type of file format listed below (not Word 97-2003 [.doc], Word 2013 [.docx], or Excel [.xls]).</v>
      </c>
      <c r="E135" s="216"/>
      <c r="F135" s="216"/>
      <c r="G135" s="216"/>
      <c r="H135" s="216"/>
      <c r="I135" s="216"/>
      <c r="J135" s="216"/>
      <c r="K135" s="216"/>
      <c r="L135" s="216"/>
      <c r="M135" s="216"/>
      <c r="N135" s="216"/>
      <c r="O135" s="216"/>
      <c r="S135" s="41"/>
    </row>
    <row r="136" spans="3:19" s="25" customFormat="1" ht="27" customHeight="1" x14ac:dyDescent="0.2">
      <c r="C136" s="40"/>
      <c r="H136" s="217" t="s">
        <v>63</v>
      </c>
      <c r="I136" s="217"/>
      <c r="J136" s="217"/>
      <c r="K136" s="217"/>
      <c r="L136" s="217"/>
      <c r="M136" s="217"/>
      <c r="N136" s="217"/>
      <c r="S136" s="41"/>
    </row>
    <row r="137" spans="3:19" s="25" customFormat="1" ht="27" customHeight="1" x14ac:dyDescent="0.2">
      <c r="C137" s="40"/>
      <c r="H137" s="217" t="str">
        <f>IF(OR(D114="n/a",D114="na", D114=""),"                                            No Paid Paramedic Full-Time Faculty Listed","                                            20a Faculty CV")</f>
        <v xml:space="preserve">                                            No Paid Paramedic Full-Time Faculty Listed</v>
      </c>
      <c r="I137" s="217"/>
      <c r="J137" s="217"/>
      <c r="K137" s="217"/>
      <c r="L137" s="217"/>
      <c r="M137" s="217"/>
      <c r="N137" s="217"/>
      <c r="S137" s="41"/>
    </row>
    <row r="138" spans="3:19" s="25" customFormat="1" ht="29.25" customHeight="1" x14ac:dyDescent="0.2">
      <c r="C138" s="40"/>
      <c r="E138" s="231"/>
      <c r="F138" s="231"/>
      <c r="G138" s="231"/>
      <c r="H138" s="217" t="str">
        <f>IF(D115&lt;&gt;"","                                            20b Faculty CV", "")</f>
        <v/>
      </c>
      <c r="I138" s="217"/>
      <c r="J138" s="217"/>
      <c r="K138" s="217"/>
      <c r="L138" s="217"/>
      <c r="M138" s="217"/>
      <c r="N138" s="217"/>
      <c r="S138" s="41"/>
    </row>
    <row r="139" spans="3:19" s="25" customFormat="1" ht="27" customHeight="1" x14ac:dyDescent="0.2">
      <c r="C139" s="40"/>
      <c r="H139" s="217" t="str">
        <f>IF(D116&lt;&gt;"","                                            20c Faculty CV", "")</f>
        <v/>
      </c>
      <c r="I139" s="217"/>
      <c r="J139" s="217"/>
      <c r="K139" s="217"/>
      <c r="L139" s="217"/>
      <c r="M139" s="217"/>
      <c r="N139" s="217"/>
      <c r="S139" s="41"/>
    </row>
    <row r="140" spans="3:19" s="25" customFormat="1" ht="27" customHeight="1" x14ac:dyDescent="0.2">
      <c r="C140" s="40"/>
      <c r="H140" s="217" t="str">
        <f>IF(D117&lt;&gt;"","                                            20d Faculty CV", "")</f>
        <v/>
      </c>
      <c r="I140" s="217"/>
      <c r="J140" s="217"/>
      <c r="K140" s="217"/>
      <c r="L140" s="217"/>
      <c r="M140" s="217"/>
      <c r="N140" s="217"/>
      <c r="S140" s="41"/>
    </row>
    <row r="141" spans="3:19" s="25" customFormat="1" ht="27" customHeight="1" x14ac:dyDescent="0.2">
      <c r="C141" s="40"/>
      <c r="H141" s="217" t="str">
        <f>IF(D118&lt;&gt;"","                                            20e Faculty CV", "")</f>
        <v/>
      </c>
      <c r="I141" s="217"/>
      <c r="J141" s="217"/>
      <c r="K141" s="217"/>
      <c r="L141" s="217"/>
      <c r="M141" s="217"/>
      <c r="N141" s="217"/>
      <c r="S141" s="41"/>
    </row>
    <row r="142" spans="3:19" s="25" customFormat="1" ht="27" customHeight="1" x14ac:dyDescent="0.2">
      <c r="C142" s="40"/>
      <c r="H142" s="217" t="str">
        <f>IF(D119&lt;&gt;"","                                            20f Faculty CV", "")</f>
        <v/>
      </c>
      <c r="I142" s="217"/>
      <c r="J142" s="217"/>
      <c r="K142" s="217"/>
      <c r="L142" s="217"/>
      <c r="M142" s="217"/>
      <c r="N142" s="217"/>
      <c r="S142" s="41"/>
    </row>
    <row r="143" spans="3:19" s="25" customFormat="1" ht="27" customHeight="1" x14ac:dyDescent="0.2">
      <c r="C143" s="40"/>
      <c r="H143" s="217" t="str">
        <f>IF(D120&lt;&gt;"","                                            20g Faculty CV", "")</f>
        <v/>
      </c>
      <c r="I143" s="217"/>
      <c r="J143" s="217"/>
      <c r="K143" s="217"/>
      <c r="L143" s="217"/>
      <c r="M143" s="217"/>
      <c r="N143" s="217"/>
      <c r="S143" s="41"/>
    </row>
    <row r="144" spans="3:19" s="25" customFormat="1" ht="27" customHeight="1" x14ac:dyDescent="0.2">
      <c r="C144" s="40"/>
      <c r="H144" s="217" t="str">
        <f>IF(D121&lt;&gt;"","                                            20h Faculty CV", "")</f>
        <v/>
      </c>
      <c r="I144" s="217"/>
      <c r="J144" s="217"/>
      <c r="K144" s="217"/>
      <c r="L144" s="217"/>
      <c r="M144" s="217"/>
      <c r="N144" s="217"/>
      <c r="S144" s="41"/>
    </row>
    <row r="145" spans="3:19" s="25" customFormat="1" ht="27" customHeight="1" x14ac:dyDescent="0.2">
      <c r="C145" s="40"/>
      <c r="H145" s="217" t="str">
        <f>IF(D122&lt;&gt;"","                                            20i Faculty CV", "")</f>
        <v/>
      </c>
      <c r="I145" s="217"/>
      <c r="J145" s="217"/>
      <c r="K145" s="217"/>
      <c r="L145" s="217"/>
      <c r="M145" s="217"/>
      <c r="N145" s="217"/>
      <c r="S145" s="41"/>
    </row>
    <row r="146" spans="3:19" s="25" customFormat="1" ht="27" customHeight="1" x14ac:dyDescent="0.2">
      <c r="C146" s="40"/>
      <c r="H146" s="217" t="str">
        <f>IF(D123&lt;&gt;"","                                            20j Faculty CV", "")</f>
        <v/>
      </c>
      <c r="I146" s="217"/>
      <c r="J146" s="217"/>
      <c r="K146" s="217"/>
      <c r="L146" s="217"/>
      <c r="M146" s="217"/>
      <c r="N146" s="217"/>
      <c r="S146" s="41"/>
    </row>
    <row r="147" spans="3:19" s="25" customFormat="1" ht="27" customHeight="1" x14ac:dyDescent="0.2">
      <c r="C147" s="40"/>
      <c r="H147" s="217" t="str">
        <f>IF(D124&lt;&gt;"","                                            20k Faculty CV", "")</f>
        <v/>
      </c>
      <c r="I147" s="217"/>
      <c r="J147" s="217"/>
      <c r="K147" s="217"/>
      <c r="L147" s="217"/>
      <c r="M147" s="217"/>
      <c r="N147" s="217"/>
      <c r="S147" s="41"/>
    </row>
    <row r="148" spans="3:19" s="25" customFormat="1" ht="27" customHeight="1" x14ac:dyDescent="0.2">
      <c r="C148" s="40"/>
      <c r="H148" s="217" t="str">
        <f>IF(D125&lt;&gt;"","                                            20l Faculty CV", "")</f>
        <v/>
      </c>
      <c r="I148" s="217"/>
      <c r="J148" s="217"/>
      <c r="K148" s="217"/>
      <c r="L148" s="217"/>
      <c r="M148" s="217"/>
      <c r="N148" s="217"/>
      <c r="S148" s="41"/>
    </row>
    <row r="149" spans="3:19" s="25" customFormat="1" ht="27" customHeight="1" x14ac:dyDescent="0.2">
      <c r="C149" s="40"/>
      <c r="E149" s="274" t="str">
        <f>IF(OR(D114="n/a",D114="na", D114=""),"","Automatic Link(s) ====&gt;")</f>
        <v/>
      </c>
      <c r="F149" s="275"/>
      <c r="G149" s="275"/>
      <c r="H149" s="217" t="str">
        <f>IF(D126&lt;&gt;"","                                            20m Faculty CV", "")</f>
        <v/>
      </c>
      <c r="I149" s="217"/>
      <c r="J149" s="217"/>
      <c r="K149" s="217"/>
      <c r="L149" s="217"/>
      <c r="M149" s="217"/>
      <c r="N149" s="217"/>
      <c r="S149" s="41"/>
    </row>
    <row r="150" spans="3:19" s="25" customFormat="1" ht="27" customHeight="1" x14ac:dyDescent="0.2">
      <c r="C150" s="40"/>
      <c r="H150" s="217" t="str">
        <f>IF(D127&lt;&gt;"","                                            20n Faculty CV", "")</f>
        <v/>
      </c>
      <c r="I150" s="217"/>
      <c r="J150" s="217"/>
      <c r="K150" s="217"/>
      <c r="L150" s="217"/>
      <c r="M150" s="217"/>
      <c r="N150" s="217"/>
      <c r="S150" s="41"/>
    </row>
    <row r="151" spans="3:19" s="25" customFormat="1" ht="27" customHeight="1" x14ac:dyDescent="0.2">
      <c r="C151" s="40"/>
      <c r="H151" s="217" t="str">
        <f>IF(D128&lt;&gt;"","                                            20o Faculty CV", "")</f>
        <v/>
      </c>
      <c r="I151" s="217"/>
      <c r="J151" s="217"/>
      <c r="K151" s="217"/>
      <c r="L151" s="217"/>
      <c r="M151" s="217"/>
      <c r="N151" s="217"/>
      <c r="S151" s="41"/>
    </row>
    <row r="152" spans="3:19" s="25" customFormat="1" ht="27" customHeight="1" x14ac:dyDescent="0.2">
      <c r="C152" s="40"/>
      <c r="H152" s="217" t="str">
        <f>IF(D129&lt;&gt;"","                                            20p Faculty CV", "")</f>
        <v/>
      </c>
      <c r="I152" s="217"/>
      <c r="J152" s="217"/>
      <c r="K152" s="217"/>
      <c r="L152" s="217"/>
      <c r="M152" s="217"/>
      <c r="N152" s="217"/>
      <c r="S152" s="41"/>
    </row>
    <row r="153" spans="3:19" s="25" customFormat="1" ht="27" customHeight="1" x14ac:dyDescent="0.2">
      <c r="C153" s="40"/>
      <c r="H153" s="217" t="str">
        <f>IF(D130&lt;&gt;"","                                            20q Faculty CV", "")</f>
        <v/>
      </c>
      <c r="I153" s="217"/>
      <c r="J153" s="217"/>
      <c r="K153" s="217"/>
      <c r="L153" s="217"/>
      <c r="M153" s="217"/>
      <c r="N153" s="217"/>
      <c r="S153" s="41"/>
    </row>
    <row r="154" spans="3:19" s="25" customFormat="1" ht="27" customHeight="1" x14ac:dyDescent="0.2">
      <c r="C154" s="40"/>
      <c r="H154" s="217" t="str">
        <f>IF(D131&lt;&gt;"","                                            20r Faculty CV", "")</f>
        <v/>
      </c>
      <c r="I154" s="217"/>
      <c r="J154" s="217"/>
      <c r="K154" s="217"/>
      <c r="L154" s="217"/>
      <c r="M154" s="217"/>
      <c r="N154" s="217"/>
      <c r="S154" s="41"/>
    </row>
    <row r="155" spans="3:19" s="25" customFormat="1" ht="27" customHeight="1" x14ac:dyDescent="0.2">
      <c r="C155" s="40"/>
      <c r="H155" s="217" t="str">
        <f>IF(D132&lt;&gt;"","                                            20s Faculty CV", "")</f>
        <v/>
      </c>
      <c r="I155" s="217"/>
      <c r="J155" s="217"/>
      <c r="K155" s="217"/>
      <c r="L155" s="217"/>
      <c r="M155" s="217"/>
      <c r="N155" s="217"/>
      <c r="S155" s="41"/>
    </row>
    <row r="156" spans="3:19" s="25" customFormat="1" ht="27" customHeight="1" x14ac:dyDescent="0.2">
      <c r="C156" s="40"/>
      <c r="H156" s="217" t="str">
        <f>IF(D133&lt;&gt;"","                                            20t Faculty CV", "")</f>
        <v/>
      </c>
      <c r="I156" s="217"/>
      <c r="J156" s="217"/>
      <c r="K156" s="217"/>
      <c r="L156" s="217"/>
      <c r="M156" s="217"/>
      <c r="N156" s="217"/>
      <c r="S156" s="41"/>
    </row>
    <row r="157" spans="3:19" s="25" customFormat="1" ht="27.75" customHeight="1" x14ac:dyDescent="0.2">
      <c r="C157" s="40"/>
      <c r="H157" s="226" t="str">
        <f>IF(OR(D114="n/a",D114="na", D114=""),"","                   Type of File(s):    Adobe Portable Document (.pdf)")</f>
        <v/>
      </c>
      <c r="I157" s="226"/>
      <c r="J157" s="226"/>
      <c r="K157" s="226"/>
      <c r="L157" s="226"/>
      <c r="M157" s="226"/>
      <c r="N157" s="226"/>
      <c r="S157" s="41"/>
    </row>
    <row r="158" spans="3:19" s="25" customFormat="1" ht="14.25" x14ac:dyDescent="0.2"/>
    <row r="159" spans="3:19" s="25" customFormat="1" ht="14.25" x14ac:dyDescent="0.2"/>
    <row r="160" spans="3:19" s="25" customFormat="1" ht="14.25" x14ac:dyDescent="0.2"/>
    <row r="161" spans="3:16" s="25" customFormat="1" ht="14.25" x14ac:dyDescent="0.2"/>
    <row r="162" spans="3:16" s="25" customFormat="1" ht="52.5" customHeight="1" x14ac:dyDescent="0.2">
      <c r="D162" s="266" t="s">
        <v>222</v>
      </c>
      <c r="E162" s="267"/>
      <c r="F162" s="267"/>
      <c r="G162" s="267"/>
      <c r="H162" s="267"/>
      <c r="I162" s="267"/>
      <c r="J162" s="267"/>
      <c r="K162" s="267"/>
      <c r="L162" s="267"/>
      <c r="M162" s="268"/>
      <c r="O162" s="135">
        <f>COUNTA(D165:E184)</f>
        <v>0</v>
      </c>
      <c r="P162" s="55"/>
    </row>
    <row r="163" spans="3:16" s="25" customFormat="1" ht="15" customHeight="1" x14ac:dyDescent="0.2">
      <c r="D163" s="269" t="str">
        <f>"Name of " &amp;'Program Info'!B3&amp;" Part-Time  
Faculty Member"</f>
        <v>Name of  Part-Time  
Faculty Member</v>
      </c>
      <c r="E163" s="270"/>
      <c r="F163" s="136" t="s">
        <v>86</v>
      </c>
      <c r="G163" s="137" t="s">
        <v>37</v>
      </c>
      <c r="H163" s="137" t="s">
        <v>85</v>
      </c>
      <c r="I163" s="137" t="s">
        <v>42</v>
      </c>
      <c r="J163" s="137" t="s">
        <v>40</v>
      </c>
      <c r="K163" s="138" t="s">
        <v>40</v>
      </c>
      <c r="L163" s="138" t="s">
        <v>40</v>
      </c>
      <c r="M163" s="138" t="s">
        <v>40</v>
      </c>
    </row>
    <row r="164" spans="3:16" s="25" customFormat="1" ht="24" customHeight="1" x14ac:dyDescent="0.2">
      <c r="D164" s="271"/>
      <c r="E164" s="272"/>
      <c r="F164" s="139" t="s">
        <v>87</v>
      </c>
      <c r="G164" s="140" t="s">
        <v>38</v>
      </c>
      <c r="H164" s="140" t="s">
        <v>36</v>
      </c>
      <c r="I164" s="140" t="s">
        <v>39</v>
      </c>
      <c r="J164" s="140" t="s">
        <v>37</v>
      </c>
      <c r="K164" s="140" t="s">
        <v>41</v>
      </c>
      <c r="L164" s="140" t="s">
        <v>48</v>
      </c>
      <c r="M164" s="140" t="s">
        <v>49</v>
      </c>
    </row>
    <row r="165" spans="3:16" s="25" customFormat="1" ht="14.25" x14ac:dyDescent="0.2">
      <c r="C165" s="82" t="s">
        <v>88</v>
      </c>
      <c r="D165" s="273"/>
      <c r="E165" s="264"/>
      <c r="F165" s="97"/>
      <c r="G165" s="87"/>
      <c r="H165" s="87"/>
      <c r="I165" s="87"/>
      <c r="J165" s="87"/>
      <c r="K165" s="87"/>
      <c r="L165" s="87"/>
      <c r="M165" s="87"/>
    </row>
    <row r="166" spans="3:16" s="25" customFormat="1" ht="14.25" x14ac:dyDescent="0.2">
      <c r="C166" s="82" t="s">
        <v>89</v>
      </c>
      <c r="D166" s="263"/>
      <c r="E166" s="264"/>
      <c r="F166" s="97"/>
      <c r="G166" s="87"/>
      <c r="H166" s="87"/>
      <c r="I166" s="87"/>
      <c r="J166" s="87"/>
      <c r="K166" s="87"/>
      <c r="L166" s="87"/>
      <c r="M166" s="87"/>
    </row>
    <row r="167" spans="3:16" s="25" customFormat="1" ht="14.25" x14ac:dyDescent="0.2">
      <c r="C167" s="82" t="s">
        <v>90</v>
      </c>
      <c r="D167" s="263"/>
      <c r="E167" s="264"/>
      <c r="F167" s="97"/>
      <c r="G167" s="87"/>
      <c r="H167" s="87"/>
      <c r="I167" s="87"/>
      <c r="J167" s="87"/>
      <c r="K167" s="87"/>
      <c r="L167" s="87"/>
      <c r="M167" s="87"/>
    </row>
    <row r="168" spans="3:16" s="25" customFormat="1" ht="14.25" x14ac:dyDescent="0.2">
      <c r="C168" s="82" t="s">
        <v>91</v>
      </c>
      <c r="D168" s="263"/>
      <c r="E168" s="264"/>
      <c r="F168" s="97"/>
      <c r="G168" s="87"/>
      <c r="H168" s="87"/>
      <c r="I168" s="87"/>
      <c r="J168" s="87"/>
      <c r="K168" s="87"/>
      <c r="L168" s="87"/>
      <c r="M168" s="87"/>
    </row>
    <row r="169" spans="3:16" s="25" customFormat="1" ht="14.25" x14ac:dyDescent="0.2">
      <c r="C169" s="82" t="s">
        <v>92</v>
      </c>
      <c r="D169" s="263"/>
      <c r="E169" s="264"/>
      <c r="F169" s="97"/>
      <c r="G169" s="87"/>
      <c r="H169" s="87"/>
      <c r="I169" s="87"/>
      <c r="J169" s="87"/>
      <c r="K169" s="87"/>
      <c r="L169" s="87"/>
      <c r="M169" s="87"/>
    </row>
    <row r="170" spans="3:16" s="25" customFormat="1" ht="14.25" x14ac:dyDescent="0.2">
      <c r="C170" s="82" t="s">
        <v>93</v>
      </c>
      <c r="D170" s="263"/>
      <c r="E170" s="264"/>
      <c r="F170" s="97"/>
      <c r="G170" s="87"/>
      <c r="H170" s="87"/>
      <c r="I170" s="87"/>
      <c r="J170" s="87"/>
      <c r="K170" s="87"/>
      <c r="L170" s="87"/>
      <c r="M170" s="87"/>
    </row>
    <row r="171" spans="3:16" s="25" customFormat="1" ht="14.25" x14ac:dyDescent="0.2">
      <c r="C171" s="82" t="s">
        <v>94</v>
      </c>
      <c r="D171" s="263"/>
      <c r="E171" s="264"/>
      <c r="F171" s="97"/>
      <c r="G171" s="87"/>
      <c r="H171" s="87"/>
      <c r="I171" s="87"/>
      <c r="J171" s="87"/>
      <c r="K171" s="87"/>
      <c r="L171" s="87"/>
      <c r="M171" s="87"/>
    </row>
    <row r="172" spans="3:16" s="25" customFormat="1" ht="14.25" x14ac:dyDescent="0.2">
      <c r="C172" s="82" t="s">
        <v>95</v>
      </c>
      <c r="D172" s="263"/>
      <c r="E172" s="264"/>
      <c r="F172" s="97"/>
      <c r="G172" s="87"/>
      <c r="H172" s="87"/>
      <c r="I172" s="87"/>
      <c r="J172" s="87"/>
      <c r="K172" s="87"/>
      <c r="L172" s="87"/>
      <c r="M172" s="87"/>
    </row>
    <row r="173" spans="3:16" s="25" customFormat="1" ht="14.25" x14ac:dyDescent="0.2">
      <c r="C173" s="82" t="s">
        <v>96</v>
      </c>
      <c r="D173" s="263"/>
      <c r="E173" s="264"/>
      <c r="F173" s="97"/>
      <c r="G173" s="87"/>
      <c r="H173" s="87"/>
      <c r="I173" s="87"/>
      <c r="J173" s="87"/>
      <c r="K173" s="87"/>
      <c r="L173" s="87"/>
      <c r="M173" s="87"/>
    </row>
    <row r="174" spans="3:16" s="25" customFormat="1" ht="14.25" x14ac:dyDescent="0.2">
      <c r="C174" s="82" t="s">
        <v>97</v>
      </c>
      <c r="D174" s="263"/>
      <c r="E174" s="264"/>
      <c r="F174" s="97"/>
      <c r="G174" s="87"/>
      <c r="H174" s="87"/>
      <c r="I174" s="87"/>
      <c r="J174" s="87"/>
      <c r="K174" s="87"/>
      <c r="L174" s="87"/>
      <c r="M174" s="87"/>
    </row>
    <row r="175" spans="3:16" s="25" customFormat="1" ht="14.25" x14ac:dyDescent="0.2">
      <c r="C175" s="82" t="s">
        <v>98</v>
      </c>
      <c r="D175" s="263"/>
      <c r="E175" s="264"/>
      <c r="F175" s="97"/>
      <c r="G175" s="87"/>
      <c r="H175" s="87"/>
      <c r="I175" s="87"/>
      <c r="J175" s="87"/>
      <c r="K175" s="87"/>
      <c r="L175" s="87"/>
      <c r="M175" s="87"/>
    </row>
    <row r="176" spans="3:16" s="25" customFormat="1" ht="14.25" x14ac:dyDescent="0.2">
      <c r="C176" s="82" t="s">
        <v>99</v>
      </c>
      <c r="D176" s="263"/>
      <c r="E176" s="264"/>
      <c r="F176" s="97"/>
      <c r="G176" s="87"/>
      <c r="H176" s="87"/>
      <c r="I176" s="87"/>
      <c r="J176" s="87"/>
      <c r="K176" s="87"/>
      <c r="L176" s="87"/>
      <c r="M176" s="87"/>
    </row>
    <row r="177" spans="3:13" s="25" customFormat="1" ht="14.25" x14ac:dyDescent="0.2">
      <c r="C177" s="82" t="s">
        <v>100</v>
      </c>
      <c r="D177" s="263"/>
      <c r="E177" s="264"/>
      <c r="F177" s="97"/>
      <c r="G177" s="87"/>
      <c r="H177" s="87"/>
      <c r="I177" s="87"/>
      <c r="J177" s="87"/>
      <c r="K177" s="87"/>
      <c r="L177" s="87"/>
      <c r="M177" s="87"/>
    </row>
    <row r="178" spans="3:13" s="25" customFormat="1" ht="14.25" x14ac:dyDescent="0.2">
      <c r="C178" s="82" t="s">
        <v>101</v>
      </c>
      <c r="D178" s="263"/>
      <c r="E178" s="264"/>
      <c r="F178" s="97"/>
      <c r="G178" s="87"/>
      <c r="H178" s="87"/>
      <c r="I178" s="87"/>
      <c r="J178" s="87"/>
      <c r="K178" s="87"/>
      <c r="L178" s="87"/>
      <c r="M178" s="87"/>
    </row>
    <row r="179" spans="3:13" s="25" customFormat="1" ht="14.25" x14ac:dyDescent="0.2">
      <c r="C179" s="82" t="s">
        <v>102</v>
      </c>
      <c r="D179" s="263"/>
      <c r="E179" s="264"/>
      <c r="F179" s="97"/>
      <c r="G179" s="87"/>
      <c r="H179" s="87"/>
      <c r="I179" s="87"/>
      <c r="J179" s="87"/>
      <c r="K179" s="87"/>
      <c r="L179" s="87"/>
      <c r="M179" s="87"/>
    </row>
    <row r="180" spans="3:13" s="25" customFormat="1" ht="14.25" x14ac:dyDescent="0.2">
      <c r="C180" s="82" t="s">
        <v>103</v>
      </c>
      <c r="D180" s="263"/>
      <c r="E180" s="264"/>
      <c r="F180" s="97"/>
      <c r="G180" s="87"/>
      <c r="H180" s="87"/>
      <c r="I180" s="87"/>
      <c r="J180" s="87"/>
      <c r="K180" s="87"/>
      <c r="L180" s="87"/>
      <c r="M180" s="87"/>
    </row>
    <row r="181" spans="3:13" s="25" customFormat="1" ht="14.25" x14ac:dyDescent="0.2">
      <c r="C181" s="82" t="s">
        <v>104</v>
      </c>
      <c r="D181" s="263"/>
      <c r="E181" s="264"/>
      <c r="F181" s="97"/>
      <c r="G181" s="87"/>
      <c r="H181" s="87"/>
      <c r="I181" s="87"/>
      <c r="J181" s="87"/>
      <c r="K181" s="87"/>
      <c r="L181" s="87"/>
      <c r="M181" s="87"/>
    </row>
    <row r="182" spans="3:13" s="25" customFormat="1" ht="14.25" x14ac:dyDescent="0.2">
      <c r="C182" s="82" t="s">
        <v>105</v>
      </c>
      <c r="D182" s="263"/>
      <c r="E182" s="264"/>
      <c r="F182" s="97"/>
      <c r="G182" s="87"/>
      <c r="H182" s="87"/>
      <c r="I182" s="87"/>
      <c r="J182" s="87"/>
      <c r="K182" s="87"/>
      <c r="L182" s="87"/>
      <c r="M182" s="87"/>
    </row>
    <row r="183" spans="3:13" s="25" customFormat="1" ht="14.25" x14ac:dyDescent="0.2">
      <c r="C183" s="82" t="s">
        <v>106</v>
      </c>
      <c r="D183" s="263"/>
      <c r="E183" s="264"/>
      <c r="F183" s="97"/>
      <c r="G183" s="87"/>
      <c r="H183" s="87"/>
      <c r="I183" s="87"/>
      <c r="J183" s="87"/>
      <c r="K183" s="87"/>
      <c r="L183" s="87"/>
      <c r="M183" s="87"/>
    </row>
    <row r="184" spans="3:13" s="25" customFormat="1" ht="14.25" x14ac:dyDescent="0.2">
      <c r="C184" s="82" t="s">
        <v>107</v>
      </c>
      <c r="D184" s="263"/>
      <c r="E184" s="264"/>
      <c r="F184" s="97"/>
      <c r="G184" s="87"/>
      <c r="H184" s="87"/>
      <c r="I184" s="87"/>
      <c r="J184" s="87"/>
      <c r="K184" s="87"/>
      <c r="L184" s="87"/>
      <c r="M184" s="87"/>
    </row>
    <row r="185" spans="3:13" s="25" customFormat="1" ht="14.25" x14ac:dyDescent="0.2">
      <c r="C185" s="82" t="s">
        <v>133</v>
      </c>
      <c r="D185" s="263"/>
      <c r="E185" s="264"/>
      <c r="F185" s="97"/>
      <c r="G185" s="87"/>
      <c r="H185" s="87"/>
      <c r="I185" s="87"/>
      <c r="J185" s="87"/>
      <c r="K185" s="87"/>
      <c r="L185" s="87"/>
      <c r="M185" s="87"/>
    </row>
    <row r="186" spans="3:13" s="25" customFormat="1" ht="14.25" x14ac:dyDescent="0.2">
      <c r="C186" s="82" t="s">
        <v>134</v>
      </c>
      <c r="D186" s="263"/>
      <c r="E186" s="264"/>
      <c r="F186" s="97"/>
      <c r="G186" s="87"/>
      <c r="H186" s="87"/>
      <c r="I186" s="87"/>
      <c r="J186" s="87"/>
      <c r="K186" s="87"/>
      <c r="L186" s="87"/>
      <c r="M186" s="87"/>
    </row>
    <row r="187" spans="3:13" s="25" customFormat="1" ht="14.25" x14ac:dyDescent="0.2">
      <c r="C187" s="82" t="s">
        <v>135</v>
      </c>
      <c r="D187" s="263"/>
      <c r="E187" s="264"/>
      <c r="F187" s="97"/>
      <c r="G187" s="87"/>
      <c r="H187" s="87"/>
      <c r="I187" s="87"/>
      <c r="J187" s="87"/>
      <c r="K187" s="87"/>
      <c r="L187" s="87"/>
      <c r="M187" s="87"/>
    </row>
    <row r="188" spans="3:13" s="25" customFormat="1" ht="14.25" x14ac:dyDescent="0.2">
      <c r="C188" s="82" t="s">
        <v>136</v>
      </c>
      <c r="D188" s="263"/>
      <c r="E188" s="264"/>
      <c r="F188" s="97"/>
      <c r="G188" s="87"/>
      <c r="H188" s="87"/>
      <c r="I188" s="87"/>
      <c r="J188" s="87"/>
      <c r="K188" s="87"/>
      <c r="L188" s="87"/>
      <c r="M188" s="87"/>
    </row>
    <row r="189" spans="3:13" s="25" customFormat="1" ht="14.25" x14ac:dyDescent="0.2">
      <c r="C189" s="82" t="s">
        <v>137</v>
      </c>
      <c r="D189" s="263"/>
      <c r="E189" s="264"/>
      <c r="F189" s="97"/>
      <c r="G189" s="87"/>
      <c r="H189" s="87"/>
      <c r="I189" s="87"/>
      <c r="J189" s="87"/>
      <c r="K189" s="87"/>
      <c r="L189" s="87"/>
      <c r="M189" s="87"/>
    </row>
    <row r="190" spans="3:13" s="25" customFormat="1" ht="14.25" x14ac:dyDescent="0.2">
      <c r="C190" s="82" t="s">
        <v>138</v>
      </c>
      <c r="D190" s="263"/>
      <c r="E190" s="264"/>
      <c r="F190" s="97"/>
      <c r="G190" s="87"/>
      <c r="H190" s="87"/>
      <c r="I190" s="87"/>
      <c r="J190" s="87"/>
      <c r="K190" s="87"/>
      <c r="L190" s="87"/>
      <c r="M190" s="87"/>
    </row>
    <row r="191" spans="3:13" s="25" customFormat="1" ht="14.25" x14ac:dyDescent="0.2">
      <c r="L191" s="141"/>
    </row>
    <row r="192" spans="3:13" s="25" customFormat="1" ht="15" customHeight="1" x14ac:dyDescent="0.2">
      <c r="D192" s="262" t="str">
        <f>"No curriculum vitaes (CVs) are required for " &amp;'Program Info'!B3&amp;" part-time faculty members."</f>
        <v>No curriculum vitaes (CVs) are required for  part-time faculty members.</v>
      </c>
      <c r="E192" s="262"/>
      <c r="F192" s="262"/>
      <c r="G192" s="262"/>
      <c r="H192" s="262"/>
      <c r="I192" s="262"/>
      <c r="J192" s="262"/>
      <c r="K192" s="262"/>
      <c r="L192" s="262"/>
      <c r="M192" s="262"/>
    </row>
    <row r="193" spans="2:15" s="25" customFormat="1" ht="14.25" x14ac:dyDescent="0.2">
      <c r="D193" s="262"/>
      <c r="E193" s="262"/>
      <c r="F193" s="262"/>
      <c r="G193" s="262"/>
      <c r="H193" s="262"/>
      <c r="I193" s="262"/>
      <c r="J193" s="262"/>
      <c r="K193" s="262"/>
      <c r="L193" s="262"/>
      <c r="M193" s="262"/>
    </row>
    <row r="194" spans="2:15" s="25" customFormat="1" ht="14.25" x14ac:dyDescent="0.2"/>
    <row r="195" spans="2:15" s="25" customFormat="1" ht="14.25" x14ac:dyDescent="0.2"/>
    <row r="196" spans="2:15" s="25" customFormat="1" ht="14.25" x14ac:dyDescent="0.2"/>
    <row r="197" spans="2:15" s="25" customFormat="1" ht="14.25" x14ac:dyDescent="0.2"/>
    <row r="198" spans="2:15" s="25" customFormat="1" ht="14.25" x14ac:dyDescent="0.2"/>
    <row r="199" spans="2:15" s="25" customFormat="1" ht="14.25" x14ac:dyDescent="0.2"/>
    <row r="200" spans="2:15" s="25" customFormat="1" ht="14.25" x14ac:dyDescent="0.2"/>
    <row r="201" spans="2:15" s="25" customFormat="1" ht="14.25" x14ac:dyDescent="0.2"/>
    <row r="202" spans="2:15" s="25" customFormat="1" ht="14.25" x14ac:dyDescent="0.2"/>
    <row r="203" spans="2:15" s="25" customFormat="1" ht="24" customHeight="1" x14ac:dyDescent="0.25">
      <c r="B203" s="265" t="s">
        <v>197</v>
      </c>
      <c r="C203" s="265"/>
      <c r="D203" s="265"/>
      <c r="E203" s="265"/>
      <c r="F203" s="265"/>
      <c r="G203" s="265"/>
      <c r="H203" s="265"/>
      <c r="K203" s="38"/>
    </row>
    <row r="206" spans="2:15" ht="27" customHeight="1" x14ac:dyDescent="0.25">
      <c r="B206" s="186" t="str">
        <f>IF('Title Page'!D3&lt;&gt;"Please Select",'Title Page'!D3,"")</f>
        <v/>
      </c>
      <c r="C206" s="186"/>
      <c r="D206" s="186"/>
      <c r="E206" s="186"/>
      <c r="F206" s="186"/>
      <c r="G206" s="186"/>
      <c r="H206" s="186"/>
      <c r="I206" s="186"/>
      <c r="J206" s="186"/>
      <c r="K206" s="186"/>
      <c r="L206" s="186"/>
      <c r="M206" s="186"/>
      <c r="N206" s="186"/>
      <c r="O206" s="186"/>
    </row>
  </sheetData>
  <sheetProtection algorithmName="SHA-512" hashValue="P4fvbNXv2bgt48t/439bAbtW376bC0M7sjJVg5oLKALZKzlh2SwbnVOTS+hFZE9jZu2DZn+Q/cwqn7OepevVrQ==" saltValue="seeBnP5LY1zJ6Gu+8b0lGw==" spinCount="100000" sheet="1" selectLockedCells="1"/>
  <mergeCells count="148">
    <mergeCell ref="B2:J2"/>
    <mergeCell ref="B3:O3"/>
    <mergeCell ref="O5:Q5"/>
    <mergeCell ref="R5:V5"/>
    <mergeCell ref="D6:O6"/>
    <mergeCell ref="B7:B8"/>
    <mergeCell ref="D7:O7"/>
    <mergeCell ref="D8:L8"/>
    <mergeCell ref="B17:B19"/>
    <mergeCell ref="D19:I19"/>
    <mergeCell ref="B21:B22"/>
    <mergeCell ref="D21:I21"/>
    <mergeCell ref="D23:I23"/>
    <mergeCell ref="B24:B27"/>
    <mergeCell ref="D25:I25"/>
    <mergeCell ref="D27:I27"/>
    <mergeCell ref="D9:O9"/>
    <mergeCell ref="H10:N10"/>
    <mergeCell ref="E11:G11"/>
    <mergeCell ref="H11:N11"/>
    <mergeCell ref="H12:N12"/>
    <mergeCell ref="C16:C17"/>
    <mergeCell ref="D16:M17"/>
    <mergeCell ref="H37:N37"/>
    <mergeCell ref="H38:N38"/>
    <mergeCell ref="H39:N39"/>
    <mergeCell ref="H40:N40"/>
    <mergeCell ref="H41:N41"/>
    <mergeCell ref="C45:E45"/>
    <mergeCell ref="E29:I29"/>
    <mergeCell ref="D32:O32"/>
    <mergeCell ref="H33:N33"/>
    <mergeCell ref="H34:N34"/>
    <mergeCell ref="H35:N35"/>
    <mergeCell ref="H36:N36"/>
    <mergeCell ref="D50:O50"/>
    <mergeCell ref="D57:O57"/>
    <mergeCell ref="H58:N58"/>
    <mergeCell ref="H59:N59"/>
    <mergeCell ref="O45:Q45"/>
    <mergeCell ref="R45:V45"/>
    <mergeCell ref="B47:B48"/>
    <mergeCell ref="D47:L47"/>
    <mergeCell ref="O47:Q47"/>
    <mergeCell ref="D48:J48"/>
    <mergeCell ref="H60:N60"/>
    <mergeCell ref="D67:F67"/>
    <mergeCell ref="C82:E82"/>
    <mergeCell ref="O82:Q82"/>
    <mergeCell ref="R82:V82"/>
    <mergeCell ref="B84:B86"/>
    <mergeCell ref="D84:L84"/>
    <mergeCell ref="O84:Q84"/>
    <mergeCell ref="D85:J85"/>
    <mergeCell ref="H98:N98"/>
    <mergeCell ref="H99:N99"/>
    <mergeCell ref="E100:G100"/>
    <mergeCell ref="H100:N100"/>
    <mergeCell ref="H101:N101"/>
    <mergeCell ref="M106:N106"/>
    <mergeCell ref="D87:O87"/>
    <mergeCell ref="E88:O88"/>
    <mergeCell ref="E90:O90"/>
    <mergeCell ref="E91:O91"/>
    <mergeCell ref="E94:O94"/>
    <mergeCell ref="D97:O97"/>
    <mergeCell ref="D114:E114"/>
    <mergeCell ref="D115:E115"/>
    <mergeCell ref="D116:E116"/>
    <mergeCell ref="D117:E117"/>
    <mergeCell ref="D118:E118"/>
    <mergeCell ref="D119:E119"/>
    <mergeCell ref="O106:Q106"/>
    <mergeCell ref="R106:V106"/>
    <mergeCell ref="B108:B110"/>
    <mergeCell ref="D109:L109"/>
    <mergeCell ref="D111:N111"/>
    <mergeCell ref="D112:E113"/>
    <mergeCell ref="D126:E126"/>
    <mergeCell ref="D127:E127"/>
    <mergeCell ref="D128:E128"/>
    <mergeCell ref="D129:E129"/>
    <mergeCell ref="D130:E130"/>
    <mergeCell ref="D131:E131"/>
    <mergeCell ref="D120:E120"/>
    <mergeCell ref="D121:E121"/>
    <mergeCell ref="D122:E122"/>
    <mergeCell ref="D123:E123"/>
    <mergeCell ref="D124:E124"/>
    <mergeCell ref="D125:E125"/>
    <mergeCell ref="E149:G149"/>
    <mergeCell ref="H149:N149"/>
    <mergeCell ref="H139:N139"/>
    <mergeCell ref="H140:N140"/>
    <mergeCell ref="H141:N141"/>
    <mergeCell ref="H142:N142"/>
    <mergeCell ref="H143:N143"/>
    <mergeCell ref="H144:N144"/>
    <mergeCell ref="D132:E132"/>
    <mergeCell ref="D133:E133"/>
    <mergeCell ref="D135:O135"/>
    <mergeCell ref="H136:N136"/>
    <mergeCell ref="H137:N137"/>
    <mergeCell ref="E138:G138"/>
    <mergeCell ref="H138:N138"/>
    <mergeCell ref="H150:N150"/>
    <mergeCell ref="H151:N151"/>
    <mergeCell ref="H152:N152"/>
    <mergeCell ref="H153:N153"/>
    <mergeCell ref="H154:N154"/>
    <mergeCell ref="H155:N155"/>
    <mergeCell ref="H145:N145"/>
    <mergeCell ref="H146:N146"/>
    <mergeCell ref="H147:N147"/>
    <mergeCell ref="H148:N148"/>
    <mergeCell ref="D167:E167"/>
    <mergeCell ref="D168:E168"/>
    <mergeCell ref="D169:E169"/>
    <mergeCell ref="D170:E170"/>
    <mergeCell ref="D171:E171"/>
    <mergeCell ref="D172:E172"/>
    <mergeCell ref="H156:N156"/>
    <mergeCell ref="H157:N157"/>
    <mergeCell ref="D162:M162"/>
    <mergeCell ref="D163:E164"/>
    <mergeCell ref="D165:E165"/>
    <mergeCell ref="D166:E166"/>
    <mergeCell ref="D179:E179"/>
    <mergeCell ref="D180:E180"/>
    <mergeCell ref="D181:E181"/>
    <mergeCell ref="D182:E182"/>
    <mergeCell ref="D183:E183"/>
    <mergeCell ref="D184:E184"/>
    <mergeCell ref="D173:E173"/>
    <mergeCell ref="D174:E174"/>
    <mergeCell ref="D175:E175"/>
    <mergeCell ref="D176:E176"/>
    <mergeCell ref="D177:E177"/>
    <mergeCell ref="D178:E178"/>
    <mergeCell ref="D192:M193"/>
    <mergeCell ref="B206:O206"/>
    <mergeCell ref="D185:E185"/>
    <mergeCell ref="D186:E186"/>
    <mergeCell ref="D187:E187"/>
    <mergeCell ref="D188:E188"/>
    <mergeCell ref="D189:E189"/>
    <mergeCell ref="D190:E190"/>
    <mergeCell ref="B203:H203"/>
  </mergeCells>
  <conditionalFormatting sqref="B3:O3">
    <cfRule type="expression" dxfId="12" priority="2">
      <formula>$B$3="Paramedic"</formula>
    </cfRule>
    <cfRule type="expression" dxfId="11" priority="4">
      <formula>$B$3="AEMT"</formula>
    </cfRule>
  </conditionalFormatting>
  <conditionalFormatting sqref="B206:O206">
    <cfRule type="expression" dxfId="10" priority="1">
      <formula>$B$206="Paramedic"</formula>
    </cfRule>
    <cfRule type="expression" dxfId="9" priority="3">
      <formula>$B$206="AEMT"</formula>
    </cfRule>
  </conditionalFormatting>
  <conditionalFormatting sqref="H33:N33 H34:H37 H38:N41">
    <cfRule type="expression" dxfId="8" priority="5">
      <formula>$D$32&lt;&gt;""</formula>
    </cfRule>
  </conditionalFormatting>
  <conditionalFormatting sqref="J21">
    <cfRule type="expression" dxfId="7" priority="7">
      <formula>$D$21&lt;&gt;""</formula>
    </cfRule>
  </conditionalFormatting>
  <conditionalFormatting sqref="J23">
    <cfRule type="expression" dxfId="6" priority="6">
      <formula>$D$23&lt;&gt;""</formula>
    </cfRule>
  </conditionalFormatting>
  <conditionalFormatting sqref="K19">
    <cfRule type="expression" dxfId="5" priority="10">
      <formula>K19=" authorization is required"</formula>
    </cfRule>
  </conditionalFormatting>
  <conditionalFormatting sqref="K21">
    <cfRule type="expression" dxfId="4" priority="8">
      <formula>K21=" authorization is required"</formula>
    </cfRule>
  </conditionalFormatting>
  <conditionalFormatting sqref="K23">
    <cfRule type="expression" dxfId="3" priority="9">
      <formula>K23=" authorization is required"</formula>
    </cfRule>
  </conditionalFormatting>
  <conditionalFormatting sqref="K25">
    <cfRule type="expression" dxfId="2" priority="11">
      <formula>K25=" authorization is required"</formula>
    </cfRule>
  </conditionalFormatting>
  <conditionalFormatting sqref="K27">
    <cfRule type="expression" dxfId="1" priority="12">
      <formula>K27=" authorization is required"</formula>
    </cfRule>
  </conditionalFormatting>
  <conditionalFormatting sqref="K29">
    <cfRule type="expression" dxfId="0" priority="13">
      <formula>K29=" authorization is required"</formula>
    </cfRule>
  </conditionalFormatting>
  <dataValidations count="6">
    <dataValidation type="list" allowBlank="1" showInputMessage="1" showErrorMessage="1" sqref="G114:G133" xr:uid="{ABF9710D-F3E1-4E48-A906-E2CCEF1BA80E}">
      <formula1>"Assistant Medical Director, Associate Medical Director, Clinical Coordinator, FT Faculty, Instructor/Adjunct, Lead Instructor"</formula1>
    </dataValidation>
    <dataValidation type="list" allowBlank="1" showInputMessage="1" showErrorMessage="1" sqref="J19" xr:uid="{194AD154-1609-4B2D-8628-1072BE90FC26}">
      <formula1>"Clinical Coordinator, Lead Instructor, Both, None"</formula1>
    </dataValidation>
    <dataValidation type="list" allowBlank="1" showInputMessage="1" showErrorMessage="1" sqref="E73" xr:uid="{B22816B6-D257-432F-B4EF-4A97FD02F891}">
      <formula1>"Full, Part"</formula1>
    </dataValidation>
    <dataValidation type="whole" allowBlank="1" showInputMessage="1" showErrorMessage="1" error="Must be within the last 12 months." sqref="D63:D65 D73:D78" xr:uid="{8BD38D43-4D6D-432A-87A4-45CD280C67B4}">
      <formula1>2013</formula1>
      <formula2>2099</formula2>
    </dataValidation>
    <dataValidation type="list" allowBlank="1" showInputMessage="1" showErrorMessage="1" sqref="I114:I133 G165:G190" xr:uid="{225EDEAE-BCC4-48C8-98E7-72BF71558373}">
      <formula1>"Didactic, Lab, Both"</formula1>
    </dataValidation>
    <dataValidation type="list" allowBlank="1" showInputMessage="1" showErrorMessage="1" sqref="J23 J25 J27 J29 J21" xr:uid="{10D7480F-870B-4653-BA75-161A3BEDC54C}">
      <formula1>"Yes, No"</formula1>
    </dataValidation>
  </dataValidations>
  <hyperlinks>
    <hyperlink ref="R45:V45" r:id="rId1" display="CoAEMSP Program Director Responsibilities " xr:uid="{ACD17833-6008-474E-A48A-6942B45045E3}"/>
    <hyperlink ref="R82:V82" r:id="rId2" display="CoAEMSP Medical Director Responsibilities " xr:uid="{87B5A241-AF7F-4F41-8AEF-77DEAC40F581}"/>
    <hyperlink ref="R5:V5" r:id="rId3" display="CoAEMSP Personnel Forms " xr:uid="{0919BBE4-894C-473B-9FFA-6119A948CA54}"/>
  </hyperlinks>
  <printOptions horizontalCentered="1" verticalCentered="1"/>
  <pageMargins left="0.25" right="0.25" top="0.25" bottom="0.25" header="0.3" footer="0.3"/>
  <pageSetup scale="79" fitToHeight="0" orientation="landscape" horizontalDpi="300" verticalDpi="300" r:id="rId4"/>
  <rowBreaks count="5" manualBreakCount="5">
    <brk id="32" max="14" man="1"/>
    <brk id="57" max="14" man="1"/>
    <brk id="101" max="14" man="1"/>
    <brk id="135" max="14" man="1"/>
    <brk id="161" max="14" man="1"/>
  </rowBreaks>
  <colBreaks count="1" manualBreakCount="1">
    <brk id="15" max="1048575" man="1"/>
  </colBreak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Title Page</vt:lpstr>
      <vt:lpstr>Program Info</vt:lpstr>
      <vt:lpstr>Standard I-Sponsorship</vt:lpstr>
      <vt:lpstr>Standard III-Personnel</vt:lpstr>
      <vt:lpstr>Instructions!Print_Area</vt:lpstr>
      <vt:lpstr>'Program Info'!Print_Area</vt:lpstr>
      <vt:lpstr>'Standard III-Personnel'!Print_Area</vt:lpstr>
      <vt:lpstr>'Standard I-Sponsorship'!Print_Area</vt:lpstr>
      <vt:lpstr>PStatus</vt:lpstr>
      <vt:lpstr>PType</vt:lpstr>
      <vt:lpstr>'Standard I-Sponsorship'!SCategory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2018-06-21T13:37:45Z</cp:lastPrinted>
  <dcterms:created xsi:type="dcterms:W3CDTF">2015-02-14T20:55:58Z</dcterms:created>
  <dcterms:modified xsi:type="dcterms:W3CDTF">2024-11-12T18:43:50Z</dcterms:modified>
</cp:coreProperties>
</file>